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d.docs.live.net/b1b661ac5da70876/sp/"/>
    </mc:Choice>
  </mc:AlternateContent>
  <xr:revisionPtr revIDLastSave="0" documentId="8_{F27EFA5A-52BF-454E-B899-0290AA8A9B84}" xr6:coauthVersionLast="47" xr6:coauthVersionMax="47" xr10:uidLastSave="{00000000-0000-0000-0000-000000000000}"/>
  <bookViews>
    <workbookView xWindow="-120" yWindow="-120" windowWidth="24240" windowHeight="14880" tabRatio="500" xr2:uid="{00000000-000D-0000-FFFF-FFFF00000000}"/>
  </bookViews>
  <sheets>
    <sheet name="Shared Perspective - Stable-2" sheetId="1" r:id="rId1"/>
    <sheet name="Brass" sheetId="2" state="hidden" r:id="rId2"/>
  </sheets>
  <definedNames>
    <definedName name="Emotion_Adjusted">Brass!$E$22:$E$27</definedName>
    <definedName name="Emotion_ConsciousTotal">Brass!$B$31</definedName>
    <definedName name="Emotion_Labels">Brass!$D$22:$D$27</definedName>
    <definedName name="Emotion_RawTotal">Brass!$B$29</definedName>
    <definedName name="Emotion_Reserve">Brass!$B$32</definedName>
    <definedName name="Emotion_ScaleFactor">Brass!$B$30</definedName>
    <definedName name="Load">'Shared Perspective - Stable-2'!$E$17</definedName>
    <definedName name="LoadSource">Brass!$B$3</definedName>
    <definedName name="NegTotal">'Shared Perspective - Stable-2'!#REF!</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7" i="2" l="1"/>
  <c r="B26" i="2"/>
  <c r="B25" i="2"/>
  <c r="C25" i="2" s="1"/>
  <c r="D25" i="2" s="1"/>
  <c r="B24" i="2"/>
  <c r="B23" i="2"/>
  <c r="C23" i="2" s="1"/>
  <c r="D23" i="2" s="1"/>
  <c r="B22" i="2"/>
  <c r="B9" i="2"/>
  <c r="B8" i="2"/>
  <c r="B7" i="2"/>
  <c r="B5" i="2"/>
  <c r="B4" i="2"/>
  <c r="B3" i="2" a="1"/>
  <c r="B3" i="2" s="1"/>
  <c r="B2" i="2"/>
  <c r="A29" i="2" l="1"/>
  <c r="B29" i="2"/>
  <c r="B30" i="2" s="1"/>
  <c r="E23" i="2" s="1"/>
  <c r="G23" i="2" s="1"/>
  <c r="C27" i="2"/>
  <c r="D27" i="2" s="1"/>
  <c r="F27" i="2" s="1"/>
  <c r="F25" i="2"/>
  <c r="C22" i="2"/>
  <c r="D22" i="2" s="1"/>
  <c r="F23" i="2"/>
  <c r="C26" i="2"/>
  <c r="D26" i="2" s="1"/>
  <c r="C24" i="2"/>
  <c r="F26" i="2" l="1"/>
  <c r="E24" i="2"/>
  <c r="G24" i="2" s="1"/>
  <c r="E25" i="2"/>
  <c r="G25" i="2" s="1"/>
  <c r="E27" i="2"/>
  <c r="K27" i="2" s="1"/>
  <c r="A30" i="2"/>
  <c r="E26" i="2"/>
  <c r="G26" i="2" s="1"/>
  <c r="B31" i="2"/>
  <c r="B32" i="2" s="1"/>
  <c r="E22" i="2"/>
  <c r="J22" i="2" s="1"/>
  <c r="L22" i="2" s="1"/>
  <c r="K23" i="2"/>
  <c r="J23" i="2"/>
  <c r="L23" i="2" s="1"/>
  <c r="F22" i="2"/>
  <c r="D24" i="2"/>
  <c r="F24" i="2" s="1"/>
  <c r="G27" i="2" l="1"/>
  <c r="K26" i="2"/>
  <c r="K22" i="2"/>
  <c r="J26" i="2"/>
  <c r="L26" i="2" s="1"/>
  <c r="J27" i="2"/>
  <c r="L27" i="2" s="1"/>
  <c r="J25" i="2"/>
  <c r="L25" i="2" s="1"/>
  <c r="J24" i="2"/>
  <c r="L24" i="2" s="1"/>
  <c r="K24" i="2"/>
  <c r="G22" i="2"/>
  <c r="K25" i="2"/>
</calcChain>
</file>

<file path=xl/sharedStrings.xml><?xml version="1.0" encoding="utf-8"?>
<sst xmlns="http://schemas.openxmlformats.org/spreadsheetml/2006/main" count="34" uniqueCount="34">
  <si>
    <t xml:space="preserve">                                    Thoughts and Feelings</t>
  </si>
  <si>
    <t>Emotion Color Palette</t>
  </si>
  <si>
    <t>PaletteIndex</t>
  </si>
  <si>
    <t>Color</t>
  </si>
  <si>
    <t>Emote-#</t>
  </si>
  <si>
    <t>Teal</t>
  </si>
  <si>
    <t>Burnt Orange</t>
  </si>
  <si>
    <t>Indigo</t>
  </si>
  <si>
    <t>Moss Green</t>
  </si>
  <si>
    <t>Plum</t>
  </si>
  <si>
    <t>Slate Blue</t>
  </si>
  <si>
    <t>Gold</t>
  </si>
  <si>
    <t>Brick Red</t>
  </si>
  <si>
    <t>EMOTION COMPOSITION MODEL (Conscious cap = 80%)</t>
  </si>
  <si>
    <t>Idx</t>
  </si>
  <si>
    <t>Raw</t>
  </si>
  <si>
    <t>Entry (feeling; expressed)</t>
  </si>
  <si>
    <t>Feeling</t>
  </si>
  <si>
    <t>Adjusted (&lt;=80 total)</t>
  </si>
  <si>
    <t>Conscious cap</t>
  </si>
  <si>
    <t xml:space="preserve">  ),</t>
  </si>
  <si>
    <t xml:space="preserve">  D22,</t>
  </si>
  <si>
    <t xml:space="preserve">  ""</t>
  </si>
  <si>
    <t>)</t>
  </si>
  <si>
    <t>Reserve (hidden)</t>
  </si>
  <si>
    <t>Weight</t>
  </si>
  <si>
    <t>Glad to see you! Now - what to do?</t>
  </si>
  <si>
    <t>You can replace the title (above) by selecting it and typing in your own title. The area you're looking at here - same thing - enter and type your description here. This is the event (your title) in which you decribe the background which relates to the feelings you had, and what you want to share. The weight value represents how powerful the feeling, the Thoughts is where you describe; and the semicolon separates the feeling from your thoughts. Example folloows:</t>
  </si>
  <si>
    <t>Frustrated; that not enough marketing identifies this process</t>
  </si>
  <si>
    <t>Technical; Don't want the visitor to feel they need special knowledge</t>
  </si>
  <si>
    <t>Free; no cost whatsoever to use Shared Perspective</t>
  </si>
  <si>
    <t>Worried; Don't woory - after completed here, Save and export this as a PDF</t>
  </si>
  <si>
    <t>Caution; remember where you saved and named your PDF; email as an attachment</t>
  </si>
  <si>
    <t>Assumed; that you read the info at https://tinyurl.com/spersp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</si>
</sst>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
    <numFmt numFmtId="165" formatCode="0.##\ "/>
    <numFmt numFmtId="166" formatCode="&quot;- &amp; + = &quot;0\%"/>
  </numFmts>
  <fonts count="20" x14ac:knownFonts="1">
    <font>
      <sz val="10"/>
      <color rgb="FF000000"/>
      <name val="Arial"/>
      <charset val="1"/>
    </font>
    <font>
      <sz val="18"/>
      <color rgb="FF000000"/>
      <name val="Arial"/>
      <family val="2"/>
      <charset val="1"/>
    </font>
    <font>
      <b/>
      <sz val="11"/>
      <color theme="1"/>
      <name val="Arial"/>
      <family val="2"/>
      <charset val="1"/>
    </font>
    <font>
      <sz val="9"/>
      <color rgb="FF000000"/>
      <name val="Arial"/>
      <family val="2"/>
      <charset val="1"/>
    </font>
    <font>
      <sz val="9"/>
      <color theme="1"/>
      <name val="Arial"/>
      <family val="2"/>
      <charset val="1"/>
    </font>
    <font>
      <i/>
      <sz val="10"/>
      <color theme="1"/>
      <name val="Arial"/>
      <family val="2"/>
      <charset val="1"/>
    </font>
    <font>
      <sz val="10"/>
      <color theme="1"/>
      <name val="Arial"/>
      <family val="2"/>
      <charset val="1"/>
    </font>
    <font>
      <sz val="9"/>
      <color rgb="FF5C350D"/>
      <name val="Arial"/>
      <family val="2"/>
      <charset val="1"/>
    </font>
    <font>
      <sz val="10"/>
      <color rgb="FF000000"/>
      <name val="Arial"/>
      <family val="2"/>
      <charset val="1"/>
    </font>
    <font>
      <sz val="10"/>
      <color rgb="FF008080"/>
      <name val="Arial"/>
      <family val="2"/>
      <charset val="1"/>
    </font>
    <font>
      <sz val="10"/>
      <color rgb="FF5C350D"/>
      <name val="Arial"/>
      <family val="2"/>
      <charset val="1"/>
    </font>
    <font>
      <b/>
      <sz val="10"/>
      <color theme="1"/>
      <name val="Arial"/>
      <family val="2"/>
      <charset val="1"/>
    </font>
    <font>
      <b/>
      <sz val="10"/>
      <color rgb="FF000000"/>
      <name val="Arial"/>
      <family val="2"/>
      <charset val="1"/>
    </font>
    <font>
      <sz val="11"/>
      <color theme="1"/>
      <name val="Arial"/>
      <family val="2"/>
      <charset val="1"/>
    </font>
    <font>
      <sz val="16"/>
      <color theme="1"/>
      <name val="Arial"/>
      <family val="2"/>
      <charset val="1"/>
    </font>
    <font>
      <sz val="10"/>
      <color rgb="FFFF0000"/>
      <name val="Arial"/>
      <family val="2"/>
      <charset val="1"/>
    </font>
    <font>
      <i/>
      <sz val="9"/>
      <color theme="1"/>
      <name val="Arial"/>
      <family val="2"/>
      <charset val="1"/>
    </font>
    <font>
      <sz val="8"/>
      <color rgb="FF000000"/>
      <name val="Arial"/>
      <family val="2"/>
      <charset val="1"/>
    </font>
    <font>
      <sz val="10"/>
      <color theme="2"/>
      <name val="Arial"/>
      <family val="2"/>
      <charset val="1"/>
    </font>
    <font>
      <sz val="10"/>
      <name val="Arial"/>
      <family val="2"/>
      <charset val="1"/>
    </font>
  </fonts>
  <fills count="10">
    <fill>
      <patternFill patternType="none"/>
    </fill>
    <fill>
      <patternFill patternType="gray125"/>
    </fill>
    <fill>
      <patternFill patternType="solid">
        <fgColor rgb="FF008080"/>
        <bgColor rgb="FF008080"/>
      </patternFill>
    </fill>
    <fill>
      <patternFill patternType="solid">
        <fgColor rgb="FFCC5500"/>
        <bgColor rgb="FFB22222"/>
      </patternFill>
    </fill>
    <fill>
      <patternFill patternType="solid">
        <fgColor rgb="FF4B0082"/>
        <bgColor rgb="FF800080"/>
      </patternFill>
    </fill>
    <fill>
      <patternFill patternType="solid">
        <fgColor rgb="FF5A7846"/>
        <bgColor rgb="FF339966"/>
      </patternFill>
    </fill>
    <fill>
      <patternFill patternType="solid">
        <fgColor rgb="FF800080"/>
        <bgColor rgb="FF800080"/>
      </patternFill>
    </fill>
    <fill>
      <patternFill patternType="solid">
        <fgColor rgb="FF6A5ACD"/>
        <bgColor rgb="FF4285F4"/>
      </patternFill>
    </fill>
    <fill>
      <patternFill patternType="solid">
        <fgColor rgb="FFDAA520"/>
        <bgColor rgb="FFFFCC00"/>
      </patternFill>
    </fill>
    <fill>
      <patternFill patternType="solid">
        <fgColor rgb="FFB22222"/>
        <bgColor rgb="FF993366"/>
      </patternFill>
    </fill>
  </fills>
  <borders count="1">
    <border>
      <left/>
      <right/>
      <top/>
      <bottom/>
      <diagonal/>
    </border>
  </borders>
  <cellStyleXfs count="1">
    <xf numFmtId="0" fontId="0" fillId="0" borderId="0"/>
  </cellStyleXfs>
  <cellXfs count="50">
    <xf numFmtId="0" fontId="0" fillId="0" borderId="0" xfId="0"/>
    <xf numFmtId="0" fontId="0" fillId="0" borderId="0" xfId="0" applyAlignment="1">
      <alignment horizontal="center"/>
    </xf>
    <xf numFmtId="0" fontId="2" fillId="0" borderId="0" xfId="0" applyFont="1" applyAlignment="1">
      <alignment horizontal="center" vertical="center"/>
    </xf>
    <xf numFmtId="0" fontId="3" fillId="0" borderId="0" xfId="0" applyFont="1"/>
    <xf numFmtId="0" fontId="4" fillId="0" borderId="0" xfId="0" applyFont="1" applyAlignment="1">
      <alignment horizontal="left" vertical="top"/>
    </xf>
    <xf numFmtId="0" fontId="2" fillId="0" borderId="0" xfId="0" applyFont="1" applyAlignment="1">
      <alignment horizontal="left" vertical="center"/>
    </xf>
    <xf numFmtId="0" fontId="6" fillId="0" borderId="0" xfId="0" applyFont="1" applyAlignment="1">
      <alignment horizontal="left"/>
    </xf>
    <xf numFmtId="0" fontId="6" fillId="0" borderId="0" xfId="0" applyFont="1" applyAlignment="1">
      <alignment horizontal="center"/>
    </xf>
    <xf numFmtId="0" fontId="7" fillId="0" borderId="0" xfId="0" applyFont="1" applyAlignment="1">
      <alignment horizontal="center"/>
    </xf>
    <xf numFmtId="0" fontId="6" fillId="0" borderId="0" xfId="0" applyFont="1" applyAlignment="1">
      <alignment horizontal="left" wrapText="1"/>
    </xf>
    <xf numFmtId="0" fontId="9" fillId="0" borderId="0" xfId="0" applyFont="1" applyAlignment="1">
      <alignment horizontal="center"/>
    </xf>
    <xf numFmtId="164" fontId="6" fillId="0" borderId="0" xfId="0" applyNumberFormat="1" applyFont="1" applyAlignment="1" applyProtection="1">
      <alignment horizontal="left"/>
      <protection hidden="1"/>
    </xf>
    <xf numFmtId="0" fontId="10" fillId="0" borderId="0" xfId="0" applyFont="1" applyAlignment="1">
      <alignment horizontal="center"/>
    </xf>
    <xf numFmtId="0" fontId="6" fillId="0" borderId="0" xfId="0" applyFont="1" applyAlignment="1" applyProtection="1">
      <alignment horizontal="left"/>
      <protection hidden="1"/>
    </xf>
    <xf numFmtId="0" fontId="5" fillId="0" borderId="0" xfId="0" applyFont="1" applyAlignment="1">
      <alignment horizontal="center" vertical="center"/>
    </xf>
    <xf numFmtId="0" fontId="6" fillId="0" borderId="0" xfId="0" applyFont="1" applyAlignment="1">
      <alignment horizontal="center" vertical="center"/>
    </xf>
    <xf numFmtId="0" fontId="11" fillId="0" borderId="0" xfId="0" applyFont="1" applyAlignment="1">
      <alignment horizontal="center"/>
    </xf>
    <xf numFmtId="165" fontId="6" fillId="0" borderId="0" xfId="0" applyNumberFormat="1" applyFont="1" applyAlignment="1">
      <alignment horizontal="left" vertical="center" wrapText="1"/>
    </xf>
    <xf numFmtId="0" fontId="12" fillId="0" borderId="0" xfId="0" applyFont="1" applyAlignment="1">
      <alignment horizontal="right"/>
    </xf>
    <xf numFmtId="166" fontId="6" fillId="0" borderId="0" xfId="0" applyNumberFormat="1" applyFont="1" applyAlignment="1">
      <alignment horizontal="center"/>
    </xf>
    <xf numFmtId="0" fontId="11" fillId="0" borderId="0" xfId="0" applyFont="1" applyAlignment="1">
      <alignment horizontal="right" vertical="center"/>
    </xf>
    <xf numFmtId="0" fontId="13" fillId="0" borderId="0" xfId="0" applyFont="1" applyAlignment="1">
      <alignment horizontal="left" vertical="center"/>
    </xf>
    <xf numFmtId="0" fontId="14" fillId="0" borderId="0" xfId="0" applyFont="1" applyAlignment="1">
      <alignment horizontal="center" vertical="center"/>
    </xf>
    <xf numFmtId="0" fontId="15" fillId="0" borderId="0" xfId="0" applyFont="1" applyAlignment="1">
      <alignment horizontal="center"/>
    </xf>
    <xf numFmtId="0" fontId="16" fillId="0" borderId="0" xfId="0" applyFont="1" applyAlignment="1">
      <alignment horizontal="left" vertical="center"/>
    </xf>
    <xf numFmtId="0" fontId="6" fillId="0" borderId="0" xfId="0" applyFont="1"/>
    <xf numFmtId="0" fontId="17" fillId="0" borderId="0" xfId="0" applyFont="1" applyAlignment="1">
      <alignment horizontal="center" vertical="center"/>
    </xf>
    <xf numFmtId="0" fontId="0" fillId="0" borderId="0" xfId="0" applyProtection="1">
      <protection hidden="1"/>
    </xf>
    <xf numFmtId="0" fontId="8" fillId="0" borderId="0" xfId="0" applyFont="1" applyAlignment="1">
      <alignment horizontal="center"/>
    </xf>
    <xf numFmtId="0" fontId="0" fillId="0" borderId="0" xfId="0" applyAlignment="1" applyProtection="1">
      <alignment horizontal="center"/>
      <protection hidden="1"/>
    </xf>
    <xf numFmtId="0" fontId="18" fillId="2" borderId="0" xfId="0" applyFont="1" applyFill="1" applyAlignment="1">
      <alignment horizontal="center"/>
    </xf>
    <xf numFmtId="0" fontId="18" fillId="3" borderId="0" xfId="0" applyFont="1" applyFill="1" applyAlignment="1">
      <alignment horizontal="center"/>
    </xf>
    <xf numFmtId="0" fontId="18" fillId="4" borderId="0" xfId="0" applyFont="1" applyFill="1" applyAlignment="1">
      <alignment horizontal="center"/>
    </xf>
    <xf numFmtId="0" fontId="18" fillId="5" borderId="0" xfId="0" applyFont="1" applyFill="1" applyAlignment="1">
      <alignment horizontal="center"/>
    </xf>
    <xf numFmtId="0" fontId="18" fillId="6" borderId="0" xfId="0" applyFont="1" applyFill="1" applyAlignment="1">
      <alignment horizontal="center"/>
    </xf>
    <xf numFmtId="0" fontId="18" fillId="7" borderId="0" xfId="0" applyFont="1" applyFill="1" applyAlignment="1">
      <alignment horizontal="center"/>
    </xf>
    <xf numFmtId="0" fontId="19" fillId="8" borderId="0" xfId="0" applyFont="1" applyFill="1" applyAlignment="1">
      <alignment horizontal="center"/>
    </xf>
    <xf numFmtId="0" fontId="18" fillId="9" borderId="0" xfId="0" applyFont="1" applyFill="1" applyAlignment="1">
      <alignment horizontal="center"/>
    </xf>
    <xf numFmtId="1" fontId="0" fillId="0" borderId="0" xfId="0" applyNumberFormat="1"/>
    <xf numFmtId="1" fontId="5" fillId="0" borderId="0" xfId="0" applyNumberFormat="1" applyFont="1" applyAlignment="1" applyProtection="1">
      <alignment horizontal="center" vertical="center"/>
      <protection locked="0"/>
    </xf>
    <xf numFmtId="0" fontId="6" fillId="0" borderId="0" xfId="0" applyFont="1" applyAlignment="1" applyProtection="1">
      <alignment horizontal="left"/>
      <protection locked="0"/>
    </xf>
    <xf numFmtId="0" fontId="8" fillId="0" borderId="0" xfId="0" applyFont="1" applyProtection="1">
      <protection locked="0"/>
    </xf>
    <xf numFmtId="0" fontId="1" fillId="0" borderId="0" xfId="0" applyFont="1" applyAlignment="1">
      <alignment horizontal="center"/>
    </xf>
    <xf numFmtId="0" fontId="0" fillId="0" borderId="0" xfId="0" applyAlignment="1">
      <alignment horizontal="center"/>
    </xf>
    <xf numFmtId="0" fontId="17" fillId="0" borderId="0" xfId="0" applyFont="1" applyAlignment="1">
      <alignment horizontal="center" vertical="center"/>
    </xf>
    <xf numFmtId="0" fontId="0" fillId="0" borderId="0" xfId="0"/>
    <xf numFmtId="0" fontId="4" fillId="0" borderId="0" xfId="0" applyFont="1" applyAlignment="1" applyProtection="1">
      <alignment horizontal="left" vertical="top" wrapText="1"/>
      <protection locked="0"/>
    </xf>
    <xf numFmtId="0" fontId="0" fillId="0" borderId="0" xfId="0" applyProtection="1">
      <protection locked="0"/>
    </xf>
    <xf numFmtId="0" fontId="2" fillId="0" borderId="0" xfId="0" applyFont="1" applyAlignment="1" applyProtection="1">
      <alignment horizontal="center" vertical="center"/>
      <protection locked="0"/>
    </xf>
    <xf numFmtId="0" fontId="2" fillId="0" borderId="0" xfId="0" applyFont="1" applyAlignment="1">
      <alignment horizontal="left" vertic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5A7846"/>
      <rgbColor rgb="FF800080"/>
      <rgbColor rgb="FF008080"/>
      <rgbColor rgb="FFC0C0C0"/>
      <rgbColor rgb="FF8B8B8B"/>
      <rgbColor rgb="FF9999FF"/>
      <rgbColor rgb="FF993366"/>
      <rgbColor rgb="FFFFFFCC"/>
      <rgbColor rgb="FFCCFFFF"/>
      <rgbColor rgb="FF4B0082"/>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4285F4"/>
      <rgbColor rgb="FF33CCCC"/>
      <rgbColor rgb="FF99CC00"/>
      <rgbColor rgb="FFFFCC00"/>
      <rgbColor rgb="FFDAA520"/>
      <rgbColor rgb="FFCC5500"/>
      <rgbColor rgb="FF6A5ACD"/>
      <rgbColor rgb="FF969696"/>
      <rgbColor rgb="FF003366"/>
      <rgbColor rgb="FF339966"/>
      <rgbColor rgb="FF003300"/>
      <rgbColor rgb="FF5C350D"/>
      <rgbColor rgb="FFB22222"/>
      <rgbColor rgb="FF993366"/>
      <rgbColor rgb="FF333399"/>
      <rgbColor rgb="FF404040"/>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manualLayout>
          <c:layoutTarget val="inner"/>
          <c:xMode val="edge"/>
          <c:yMode val="edge"/>
          <c:x val="8.1641946396044801E-2"/>
          <c:y val="7.5582615998320401E-3"/>
          <c:w val="0.90202966432474596"/>
          <c:h val="0.86702330521259519"/>
        </c:manualLayout>
      </c:layout>
      <c:barChart>
        <c:barDir val="col"/>
        <c:grouping val="stacked"/>
        <c:varyColors val="0"/>
        <c:ser>
          <c:idx val="0"/>
          <c:order val="0"/>
          <c:tx>
            <c:strRef>
              <c:f>Brass!$E$21</c:f>
              <c:strCache>
                <c:ptCount val="1"/>
                <c:pt idx="0">
                  <c:v>Adjusted (&lt;=80 total)</c:v>
                </c:pt>
              </c:strCache>
            </c:strRef>
          </c:tx>
          <c:spPr>
            <a:solidFill>
              <a:srgbClr val="008080"/>
            </a:solidFill>
            <a:ln w="9360">
              <a:solidFill>
                <a:srgbClr val="FFFFFF"/>
              </a:solidFill>
              <a:prstDash val="solid"/>
              <a:round/>
            </a:ln>
          </c:spPr>
          <c:invertIfNegative val="0"/>
          <c:dPt>
            <c:idx val="1"/>
            <c:invertIfNegative val="0"/>
            <c:bubble3D val="0"/>
            <c:spPr>
              <a:solidFill>
                <a:srgbClr val="CC5500"/>
              </a:solidFill>
              <a:ln w="9360">
                <a:solidFill>
                  <a:srgbClr val="FFFFFF"/>
                </a:solidFill>
                <a:prstDash val="solid"/>
                <a:round/>
              </a:ln>
            </c:spPr>
            <c:extLst>
              <c:ext xmlns:c16="http://schemas.microsoft.com/office/drawing/2014/chart" uri="{C3380CC4-5D6E-409C-BE32-E72D297353CC}">
                <c16:uniqueId val="{00000001-B501-4B3D-8CB9-31F1B22D7622}"/>
              </c:ext>
            </c:extLst>
          </c:dPt>
          <c:dPt>
            <c:idx val="2"/>
            <c:invertIfNegative val="0"/>
            <c:bubble3D val="0"/>
            <c:spPr>
              <a:solidFill>
                <a:srgbClr val="6A5ACD"/>
              </a:solidFill>
              <a:ln w="9360">
                <a:solidFill>
                  <a:srgbClr val="FFFFFF"/>
                </a:solidFill>
                <a:prstDash val="solid"/>
                <a:round/>
              </a:ln>
            </c:spPr>
            <c:extLst>
              <c:ext xmlns:c16="http://schemas.microsoft.com/office/drawing/2014/chart" uri="{C3380CC4-5D6E-409C-BE32-E72D297353CC}">
                <c16:uniqueId val="{00000003-B501-4B3D-8CB9-31F1B22D7622}"/>
              </c:ext>
            </c:extLst>
          </c:dPt>
          <c:dPt>
            <c:idx val="3"/>
            <c:invertIfNegative val="0"/>
            <c:bubble3D val="0"/>
            <c:spPr>
              <a:solidFill>
                <a:srgbClr val="5A7846"/>
              </a:solidFill>
              <a:ln w="9360">
                <a:solidFill>
                  <a:srgbClr val="FFFFFF"/>
                </a:solidFill>
                <a:prstDash val="solid"/>
                <a:round/>
              </a:ln>
            </c:spPr>
            <c:extLst>
              <c:ext xmlns:c16="http://schemas.microsoft.com/office/drawing/2014/chart" uri="{C3380CC4-5D6E-409C-BE32-E72D297353CC}">
                <c16:uniqueId val="{00000005-B501-4B3D-8CB9-31F1B22D7622}"/>
              </c:ext>
            </c:extLst>
          </c:dPt>
          <c:dPt>
            <c:idx val="4"/>
            <c:invertIfNegative val="0"/>
            <c:bubble3D val="0"/>
            <c:spPr>
              <a:solidFill>
                <a:srgbClr val="800080"/>
              </a:solidFill>
              <a:ln w="9360">
                <a:solidFill>
                  <a:srgbClr val="FFFFFF"/>
                </a:solidFill>
                <a:prstDash val="solid"/>
                <a:round/>
              </a:ln>
            </c:spPr>
            <c:extLst>
              <c:ext xmlns:c16="http://schemas.microsoft.com/office/drawing/2014/chart" uri="{C3380CC4-5D6E-409C-BE32-E72D297353CC}">
                <c16:uniqueId val="{00000007-B501-4B3D-8CB9-31F1B22D7622}"/>
              </c:ext>
            </c:extLst>
          </c:dPt>
          <c:dPt>
            <c:idx val="5"/>
            <c:invertIfNegative val="0"/>
            <c:bubble3D val="0"/>
            <c:spPr>
              <a:solidFill>
                <a:srgbClr val="B22222"/>
              </a:solidFill>
              <a:ln w="9360">
                <a:solidFill>
                  <a:srgbClr val="FFFFFF"/>
                </a:solidFill>
                <a:prstDash val="solid"/>
                <a:round/>
              </a:ln>
            </c:spPr>
            <c:extLst>
              <c:ext xmlns:c16="http://schemas.microsoft.com/office/drawing/2014/chart" uri="{C3380CC4-5D6E-409C-BE32-E72D297353CC}">
                <c16:uniqueId val="{00000009-B501-4B3D-8CB9-31F1B22D7622}"/>
              </c:ext>
            </c:extLst>
          </c:dPt>
          <c:dLbls>
            <c:dLbl>
              <c:idx val="1"/>
              <c:spPr/>
              <c:txPr>
                <a:bodyPr/>
                <a:lstStyle/>
                <a:p>
                  <a:pPr>
                    <a:defRPr sz="1000" b="0" strike="noStrike" spc="-1">
                      <a:latin typeface="Arial"/>
                    </a:defRPr>
                  </a:pPr>
                  <a:endParaRPr lang="en-US"/>
                </a:p>
              </c:txPr>
              <c:showLegendKey val="0"/>
              <c:showVal val="0"/>
              <c:showCatName val="0"/>
              <c:showSerName val="0"/>
              <c:showPercent val="0"/>
              <c:showBubbleSize val="1"/>
              <c:extLst>
                <c:ext xmlns:c16="http://schemas.microsoft.com/office/drawing/2014/chart" uri="{C3380CC4-5D6E-409C-BE32-E72D297353CC}">
                  <c16:uniqueId val="{00000001-B501-4B3D-8CB9-31F1B22D7622}"/>
                </c:ext>
              </c:extLst>
            </c:dLbl>
            <c:dLbl>
              <c:idx val="2"/>
              <c:spPr/>
              <c:txPr>
                <a:bodyPr/>
                <a:lstStyle/>
                <a:p>
                  <a:pPr>
                    <a:defRPr sz="1000" b="0" strike="noStrike" spc="-1">
                      <a:latin typeface="Arial"/>
                    </a:defRPr>
                  </a:pPr>
                  <a:endParaRPr lang="en-US"/>
                </a:p>
              </c:txPr>
              <c:showLegendKey val="0"/>
              <c:showVal val="0"/>
              <c:showCatName val="0"/>
              <c:showSerName val="0"/>
              <c:showPercent val="0"/>
              <c:showBubbleSize val="1"/>
              <c:extLst>
                <c:ext xmlns:c16="http://schemas.microsoft.com/office/drawing/2014/chart" uri="{C3380CC4-5D6E-409C-BE32-E72D297353CC}">
                  <c16:uniqueId val="{00000003-B501-4B3D-8CB9-31F1B22D7622}"/>
                </c:ext>
              </c:extLst>
            </c:dLbl>
            <c:dLbl>
              <c:idx val="3"/>
              <c:spPr/>
              <c:txPr>
                <a:bodyPr/>
                <a:lstStyle/>
                <a:p>
                  <a:pPr>
                    <a:defRPr sz="1000" b="0" strike="noStrike" spc="-1">
                      <a:latin typeface="Arial"/>
                    </a:defRPr>
                  </a:pPr>
                  <a:endParaRPr lang="en-US"/>
                </a:p>
              </c:txPr>
              <c:showLegendKey val="0"/>
              <c:showVal val="0"/>
              <c:showCatName val="0"/>
              <c:showSerName val="0"/>
              <c:showPercent val="0"/>
              <c:showBubbleSize val="1"/>
              <c:extLst>
                <c:ext xmlns:c16="http://schemas.microsoft.com/office/drawing/2014/chart" uri="{C3380CC4-5D6E-409C-BE32-E72D297353CC}">
                  <c16:uniqueId val="{00000005-B501-4B3D-8CB9-31F1B22D7622}"/>
                </c:ext>
              </c:extLst>
            </c:dLbl>
            <c:dLbl>
              <c:idx val="4"/>
              <c:spPr/>
              <c:txPr>
                <a:bodyPr/>
                <a:lstStyle/>
                <a:p>
                  <a:pPr>
                    <a:defRPr sz="1000" b="0" strike="noStrike" spc="-1">
                      <a:latin typeface="Arial"/>
                    </a:defRPr>
                  </a:pPr>
                  <a:endParaRPr lang="en-US"/>
                </a:p>
              </c:txPr>
              <c:showLegendKey val="0"/>
              <c:showVal val="0"/>
              <c:showCatName val="0"/>
              <c:showSerName val="0"/>
              <c:showPercent val="0"/>
              <c:showBubbleSize val="1"/>
              <c:extLst>
                <c:ext xmlns:c16="http://schemas.microsoft.com/office/drawing/2014/chart" uri="{C3380CC4-5D6E-409C-BE32-E72D297353CC}">
                  <c16:uniqueId val="{00000007-B501-4B3D-8CB9-31F1B22D7622}"/>
                </c:ext>
              </c:extLst>
            </c:dLbl>
            <c:dLbl>
              <c:idx val="5"/>
              <c:spPr/>
              <c:txPr>
                <a:bodyPr/>
                <a:lstStyle/>
                <a:p>
                  <a:pPr>
                    <a:defRPr sz="1000" b="0" strike="noStrike" spc="-1">
                      <a:latin typeface="Arial"/>
                    </a:defRPr>
                  </a:pPr>
                  <a:endParaRPr lang="en-US"/>
                </a:p>
              </c:txPr>
              <c:showLegendKey val="0"/>
              <c:showVal val="0"/>
              <c:showCatName val="0"/>
              <c:showSerName val="0"/>
              <c:showPercent val="0"/>
              <c:showBubbleSize val="1"/>
              <c:extLst>
                <c:ext xmlns:c16="http://schemas.microsoft.com/office/drawing/2014/chart" uri="{C3380CC4-5D6E-409C-BE32-E72D297353CC}">
                  <c16:uniqueId val="{00000009-B501-4B3D-8CB9-31F1B22D7622}"/>
                </c:ext>
              </c:extLst>
            </c:dLbl>
            <c:spPr>
              <a:noFill/>
              <a:ln>
                <a:noFill/>
              </a:ln>
              <a:effectLst/>
            </c:spPr>
            <c:txPr>
              <a:bodyPr/>
              <a:lstStyle/>
              <a:p>
                <a:pPr>
                  <a:defRPr sz="1000" b="0" strike="noStrike" spc="-1">
                    <a:latin typeface="Arial"/>
                  </a:defRPr>
                </a:pPr>
                <a:endParaRPr lang="en-US"/>
              </a:p>
            </c:txP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strRef>
              <c:f>Brass!$F$22:$F$27</c:f>
              <c:strCache>
                <c:ptCount val="6"/>
                <c:pt idx="0">
                  <c:v>Assumed</c:v>
                </c:pt>
                <c:pt idx="1">
                  <c:v>Frustrated</c:v>
                </c:pt>
                <c:pt idx="2">
                  <c:v>Technical</c:v>
                </c:pt>
                <c:pt idx="3">
                  <c:v>Free</c:v>
                </c:pt>
                <c:pt idx="4">
                  <c:v>Worried</c:v>
                </c:pt>
                <c:pt idx="5">
                  <c:v>Caution</c:v>
                </c:pt>
              </c:strCache>
            </c:strRef>
          </c:cat>
          <c:val>
            <c:numRef>
              <c:f>Brass!$L$22:$L$27</c:f>
              <c:numCache>
                <c:formatCode>General</c:formatCode>
                <c:ptCount val="6"/>
                <c:pt idx="0">
                  <c:v>#N/A</c:v>
                </c:pt>
                <c:pt idx="1">
                  <c:v>#N/A</c:v>
                </c:pt>
                <c:pt idx="2">
                  <c:v>#N/A</c:v>
                </c:pt>
                <c:pt idx="3">
                  <c:v>#N/A</c:v>
                </c:pt>
                <c:pt idx="4">
                  <c:v>#N/A</c:v>
                </c:pt>
                <c:pt idx="5">
                  <c:v>#N/A</c:v>
                </c:pt>
              </c:numCache>
            </c:numRef>
          </c:val>
          <c:extLst>
            <c:ext xmlns:c16="http://schemas.microsoft.com/office/drawing/2014/chart" uri="{C3380CC4-5D6E-409C-BE32-E72D297353CC}">
              <c16:uniqueId val="{0000000A-B501-4B3D-8CB9-31F1B22D7622}"/>
            </c:ext>
          </c:extLst>
        </c:ser>
        <c:ser>
          <c:idx val="1"/>
          <c:order val="1"/>
          <c:tx>
            <c:v>Bar Values</c:v>
          </c:tx>
          <c:invertIfNegative val="0"/>
          <c:dPt>
            <c:idx val="0"/>
            <c:invertIfNegative val="0"/>
            <c:bubble3D val="0"/>
            <c:spPr>
              <a:solidFill>
                <a:srgbClr val="00B0F0"/>
              </a:solidFill>
            </c:spPr>
            <c:extLst>
              <c:ext xmlns:c16="http://schemas.microsoft.com/office/drawing/2014/chart" uri="{C3380CC4-5D6E-409C-BE32-E72D297353CC}">
                <c16:uniqueId val="{0000000D-B501-4B3D-8CB9-31F1B22D7622}"/>
              </c:ext>
            </c:extLst>
          </c:dPt>
          <c:dPt>
            <c:idx val="1"/>
            <c:invertIfNegative val="0"/>
            <c:bubble3D val="0"/>
            <c:spPr>
              <a:solidFill>
                <a:srgbClr val="FFC000"/>
              </a:solidFill>
            </c:spPr>
            <c:extLst>
              <c:ext xmlns:c16="http://schemas.microsoft.com/office/drawing/2014/chart" uri="{C3380CC4-5D6E-409C-BE32-E72D297353CC}">
                <c16:uniqueId val="{0000000E-B501-4B3D-8CB9-31F1B22D7622}"/>
              </c:ext>
            </c:extLst>
          </c:dPt>
          <c:dPt>
            <c:idx val="2"/>
            <c:invertIfNegative val="0"/>
            <c:bubble3D val="0"/>
            <c:spPr>
              <a:solidFill>
                <a:srgbClr val="00B050"/>
              </a:solidFill>
            </c:spPr>
            <c:extLst>
              <c:ext xmlns:c16="http://schemas.microsoft.com/office/drawing/2014/chart" uri="{C3380CC4-5D6E-409C-BE32-E72D297353CC}">
                <c16:uniqueId val="{0000000F-B501-4B3D-8CB9-31F1B22D7622}"/>
              </c:ext>
            </c:extLst>
          </c:dPt>
          <c:dPt>
            <c:idx val="3"/>
            <c:invertIfNegative val="0"/>
            <c:bubble3D val="0"/>
            <c:spPr>
              <a:solidFill>
                <a:schemeClr val="accent1">
                  <a:lumMod val="75000"/>
                </a:schemeClr>
              </a:solidFill>
            </c:spPr>
            <c:extLst>
              <c:ext xmlns:c16="http://schemas.microsoft.com/office/drawing/2014/chart" uri="{C3380CC4-5D6E-409C-BE32-E72D297353CC}">
                <c16:uniqueId val="{00000010-B501-4B3D-8CB9-31F1B22D7622}"/>
              </c:ext>
            </c:extLst>
          </c:dPt>
          <c:dPt>
            <c:idx val="4"/>
            <c:invertIfNegative val="0"/>
            <c:bubble3D val="0"/>
            <c:spPr>
              <a:solidFill>
                <a:schemeClr val="tx2">
                  <a:lumMod val="95000"/>
                  <a:lumOff val="5000"/>
                </a:schemeClr>
              </a:solidFill>
            </c:spPr>
            <c:extLst>
              <c:ext xmlns:c16="http://schemas.microsoft.com/office/drawing/2014/chart" uri="{C3380CC4-5D6E-409C-BE32-E72D297353CC}">
                <c16:uniqueId val="{00000011-B501-4B3D-8CB9-31F1B22D7622}"/>
              </c:ext>
            </c:extLst>
          </c:dPt>
          <c:dPt>
            <c:idx val="5"/>
            <c:invertIfNegative val="0"/>
            <c:bubble3D val="0"/>
            <c:spPr>
              <a:solidFill>
                <a:srgbClr val="C00000"/>
              </a:solidFill>
            </c:spPr>
            <c:extLst>
              <c:ext xmlns:c16="http://schemas.microsoft.com/office/drawing/2014/chart" uri="{C3380CC4-5D6E-409C-BE32-E72D297353CC}">
                <c16:uniqueId val="{00000012-B501-4B3D-8CB9-31F1B22D7622}"/>
              </c:ext>
            </c:extLst>
          </c:dPt>
          <c:cat>
            <c:strRef>
              <c:f>Brass!$F$22:$F$27</c:f>
              <c:strCache>
                <c:ptCount val="6"/>
                <c:pt idx="0">
                  <c:v>Assumed</c:v>
                </c:pt>
                <c:pt idx="1">
                  <c:v>Frustrated</c:v>
                </c:pt>
                <c:pt idx="2">
                  <c:v>Technical</c:v>
                </c:pt>
                <c:pt idx="3">
                  <c:v>Free</c:v>
                </c:pt>
                <c:pt idx="4">
                  <c:v>Worried</c:v>
                </c:pt>
                <c:pt idx="5">
                  <c:v>Caution</c:v>
                </c:pt>
              </c:strCache>
            </c:strRef>
          </c:cat>
          <c:val>
            <c:numRef>
              <c:f>Brass!$E$22:$E$27</c:f>
              <c:numCache>
                <c:formatCode>General</c:formatCode>
                <c:ptCount val="6"/>
                <c:pt idx="0">
                  <c:v>34.645669291338585</c:v>
                </c:pt>
                <c:pt idx="1">
                  <c:v>18.897637795275589</c:v>
                </c:pt>
                <c:pt idx="2">
                  <c:v>12.598425196850393</c:v>
                </c:pt>
                <c:pt idx="3">
                  <c:v>6.2992125984251963</c:v>
                </c:pt>
                <c:pt idx="4">
                  <c:v>4.409448818897638</c:v>
                </c:pt>
                <c:pt idx="5">
                  <c:v>3.1496062992125982</c:v>
                </c:pt>
              </c:numCache>
            </c:numRef>
          </c:val>
          <c:extLst>
            <c:ext xmlns:c16="http://schemas.microsoft.com/office/drawing/2014/chart" uri="{C3380CC4-5D6E-409C-BE32-E72D297353CC}">
              <c16:uniqueId val="{0000000B-B501-4B3D-8CB9-31F1B22D7622}"/>
            </c:ext>
          </c:extLst>
        </c:ser>
        <c:ser>
          <c:idx val="2"/>
          <c:order val="2"/>
          <c:tx>
            <c:v>Bar Labels</c:v>
          </c:tx>
          <c:invertIfNegative val="0"/>
          <c:cat>
            <c:strRef>
              <c:f>Brass!$F$22:$F$27</c:f>
              <c:strCache>
                <c:ptCount val="6"/>
                <c:pt idx="0">
                  <c:v>Assumed</c:v>
                </c:pt>
                <c:pt idx="1">
                  <c:v>Frustrated</c:v>
                </c:pt>
                <c:pt idx="2">
                  <c:v>Technical</c:v>
                </c:pt>
                <c:pt idx="3">
                  <c:v>Free</c:v>
                </c:pt>
                <c:pt idx="4">
                  <c:v>Worried</c:v>
                </c:pt>
                <c:pt idx="5">
                  <c:v>Caution</c:v>
                </c:pt>
              </c:strCache>
            </c:strRef>
          </c:cat>
          <c:val>
            <c:numRef>
              <c:f>Brass!$F$22:$F$27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C-B501-4B3D-8CB9-31F1B22D7622}"/>
            </c:ext>
          </c:extLst>
        </c:ser>
        <c:dLbls>
          <c:showLegendKey val="0"/>
          <c:showVal val="0"/>
          <c:showCatName val="0"/>
          <c:showSerName val="0"/>
          <c:showPercent val="0"/>
          <c:showBubbleSize val="0"/>
        </c:dLbls>
        <c:gapWidth val="40"/>
        <c:overlap val="8"/>
        <c:axId val="87292371"/>
        <c:axId val="63120371"/>
      </c:barChart>
      <c:catAx>
        <c:axId val="87292371"/>
        <c:scaling>
          <c:orientation val="minMax"/>
        </c:scaling>
        <c:delete val="0"/>
        <c:axPos val="b"/>
        <c:numFmt formatCode="General" sourceLinked="0"/>
        <c:majorTickMark val="none"/>
        <c:minorTickMark val="none"/>
        <c:tickLblPos val="nextTo"/>
        <c:spPr>
          <a:ln w="19080">
            <a:solidFill>
              <a:srgbClr val="404040"/>
            </a:solidFill>
            <a:prstDash val="solid"/>
            <a:round/>
          </a:ln>
        </c:spPr>
        <c:txPr>
          <a:bodyPr/>
          <a:lstStyle/>
          <a:p>
            <a:pPr>
              <a:defRPr sz="800" b="0" strike="noStrike" spc="-1">
                <a:solidFill>
                  <a:srgbClr val="404040"/>
                </a:solidFill>
                <a:latin typeface="Arial"/>
                <a:ea typeface="Arial"/>
              </a:defRPr>
            </a:pPr>
            <a:endParaRPr lang="en-US"/>
          </a:p>
        </c:txPr>
        <c:crossAx val="63120371"/>
        <c:crosses val="autoZero"/>
        <c:auto val="1"/>
        <c:lblAlgn val="ctr"/>
        <c:lblOffset val="100"/>
        <c:noMultiLvlLbl val="0"/>
      </c:catAx>
      <c:valAx>
        <c:axId val="63120371"/>
        <c:scaling>
          <c:orientation val="minMax"/>
        </c:scaling>
        <c:delete val="1"/>
        <c:axPos val="l"/>
        <c:numFmt formatCode="General" sourceLinked="1"/>
        <c:majorTickMark val="none"/>
        <c:minorTickMark val="none"/>
        <c:tickLblPos val="nextTo"/>
        <c:crossAx val="87292371"/>
        <c:crosses val="autoZero"/>
        <c:crossBetween val="between"/>
      </c:valAx>
    </c:plotArea>
    <c:plotVisOnly val="1"/>
    <c:dispBlanksAs val="gap"/>
    <c:showDLblsOverMax val="1"/>
  </c:chart>
  <c:spPr>
    <a:noFill/>
    <a:ln w="9360">
      <a:noFill/>
      <a:prstDash val="solid"/>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manualLayout>
          <c:layoutTarget val="inner"/>
          <c:xMode val="edge"/>
          <c:yMode val="edge"/>
          <c:x val="7.6583207758587374E-2"/>
          <c:y val="0"/>
          <c:w val="0.70449469045727087"/>
          <c:h val="1"/>
        </c:manualLayout>
      </c:layout>
      <c:doughnutChart>
        <c:varyColors val="1"/>
        <c:ser>
          <c:idx val="0"/>
          <c:order val="0"/>
          <c:tx>
            <c:v>Legend Entries</c:v>
          </c:tx>
          <c:spPr>
            <a:solidFill>
              <a:srgbClr val="4285F4"/>
            </a:solidFill>
            <a:ln w="0">
              <a:noFill/>
              <a:prstDash val="solid"/>
            </a:ln>
          </c:spPr>
          <c:dPt>
            <c:idx val="0"/>
            <c:bubble3D val="0"/>
            <c:spPr>
              <a:solidFill>
                <a:srgbClr val="00B0F0"/>
              </a:solidFill>
              <a:ln w="19080">
                <a:solidFill>
                  <a:srgbClr val="FFFFFF"/>
                </a:solidFill>
                <a:prstDash val="solid"/>
                <a:round/>
              </a:ln>
            </c:spPr>
            <c:extLst>
              <c:ext xmlns:c16="http://schemas.microsoft.com/office/drawing/2014/chart" uri="{C3380CC4-5D6E-409C-BE32-E72D297353CC}">
                <c16:uniqueId val="{00000001-248D-4821-8216-6C9BA3837B6C}"/>
              </c:ext>
            </c:extLst>
          </c:dPt>
          <c:dPt>
            <c:idx val="1"/>
            <c:bubble3D val="0"/>
            <c:spPr>
              <a:solidFill>
                <a:srgbClr val="FFC000"/>
              </a:solidFill>
              <a:ln w="19080">
                <a:solidFill>
                  <a:srgbClr val="FFFFFF"/>
                </a:solidFill>
                <a:prstDash val="solid"/>
                <a:round/>
              </a:ln>
            </c:spPr>
            <c:extLst>
              <c:ext xmlns:c16="http://schemas.microsoft.com/office/drawing/2014/chart" uri="{C3380CC4-5D6E-409C-BE32-E72D297353CC}">
                <c16:uniqueId val="{00000003-248D-4821-8216-6C9BA3837B6C}"/>
              </c:ext>
            </c:extLst>
          </c:dPt>
          <c:dPt>
            <c:idx val="2"/>
            <c:bubble3D val="0"/>
            <c:spPr>
              <a:solidFill>
                <a:srgbClr val="00B050"/>
              </a:solidFill>
              <a:ln w="19080">
                <a:solidFill>
                  <a:srgbClr val="FFFFFF"/>
                </a:solidFill>
                <a:prstDash val="solid"/>
                <a:round/>
              </a:ln>
            </c:spPr>
            <c:extLst>
              <c:ext xmlns:c16="http://schemas.microsoft.com/office/drawing/2014/chart" uri="{C3380CC4-5D6E-409C-BE32-E72D297353CC}">
                <c16:uniqueId val="{00000005-248D-4821-8216-6C9BA3837B6C}"/>
              </c:ext>
            </c:extLst>
          </c:dPt>
          <c:dPt>
            <c:idx val="3"/>
            <c:bubble3D val="0"/>
            <c:spPr>
              <a:solidFill>
                <a:schemeClr val="accent1">
                  <a:lumMod val="75000"/>
                </a:schemeClr>
              </a:solidFill>
              <a:ln w="19080">
                <a:solidFill>
                  <a:srgbClr val="FFFFFF"/>
                </a:solidFill>
                <a:prstDash val="solid"/>
                <a:round/>
              </a:ln>
            </c:spPr>
            <c:extLst>
              <c:ext xmlns:c16="http://schemas.microsoft.com/office/drawing/2014/chart" uri="{C3380CC4-5D6E-409C-BE32-E72D297353CC}">
                <c16:uniqueId val="{00000007-248D-4821-8216-6C9BA3837B6C}"/>
              </c:ext>
            </c:extLst>
          </c:dPt>
          <c:dPt>
            <c:idx val="4"/>
            <c:bubble3D val="0"/>
            <c:spPr>
              <a:solidFill>
                <a:schemeClr val="tx2">
                  <a:lumMod val="95000"/>
                  <a:lumOff val="5000"/>
                </a:schemeClr>
              </a:solidFill>
              <a:ln w="19080">
                <a:solidFill>
                  <a:srgbClr val="FFFFFF"/>
                </a:solidFill>
                <a:prstDash val="solid"/>
                <a:round/>
              </a:ln>
            </c:spPr>
            <c:extLst>
              <c:ext xmlns:c16="http://schemas.microsoft.com/office/drawing/2014/chart" uri="{C3380CC4-5D6E-409C-BE32-E72D297353CC}">
                <c16:uniqueId val="{00000009-248D-4821-8216-6C9BA3837B6C}"/>
              </c:ext>
            </c:extLst>
          </c:dPt>
          <c:dPt>
            <c:idx val="5"/>
            <c:bubble3D val="0"/>
            <c:spPr>
              <a:solidFill>
                <a:srgbClr val="C00000"/>
              </a:solidFill>
              <a:ln w="19080">
                <a:solidFill>
                  <a:srgbClr val="FFFFFF"/>
                </a:solidFill>
                <a:prstDash val="solid"/>
                <a:round/>
              </a:ln>
            </c:spPr>
            <c:extLst>
              <c:ext xmlns:c16="http://schemas.microsoft.com/office/drawing/2014/chart" uri="{C3380CC4-5D6E-409C-BE32-E72D297353CC}">
                <c16:uniqueId val="{0000000B-248D-4821-8216-6C9BA3837B6C}"/>
              </c:ext>
            </c:extLst>
          </c:dPt>
          <c:dLbls>
            <c:dLbl>
              <c:idx val="0"/>
              <c:spPr/>
              <c:txPr>
                <a:bodyPr wrap="square"/>
                <a:lstStyle/>
                <a:p>
                  <a:pPr>
                    <a:defRPr sz="1000" b="0" strike="noStrike" spc="-1">
                      <a:solidFill>
                        <a:srgbClr val="000000"/>
                      </a:solidFill>
                      <a:latin typeface="Arial"/>
                    </a:defRPr>
                  </a:pPr>
                  <a:endParaRPr lang="en-US"/>
                </a:p>
              </c:txPr>
              <c:showLegendKey val="0"/>
              <c:showVal val="0"/>
              <c:showCatName val="0"/>
              <c:showSerName val="0"/>
              <c:showPercent val="0"/>
              <c:showBubbleSize val="1"/>
              <c:extLst>
                <c:ext xmlns:c16="http://schemas.microsoft.com/office/drawing/2014/chart" uri="{C3380CC4-5D6E-409C-BE32-E72D297353CC}">
                  <c16:uniqueId val="{00000001-248D-4821-8216-6C9BA3837B6C}"/>
                </c:ext>
              </c:extLst>
            </c:dLbl>
            <c:dLbl>
              <c:idx val="1"/>
              <c:spPr/>
              <c:txPr>
                <a:bodyPr wrap="square"/>
                <a:lstStyle/>
                <a:p>
                  <a:pPr>
                    <a:defRPr sz="1000" b="0" strike="noStrike" spc="-1">
                      <a:solidFill>
                        <a:srgbClr val="000000"/>
                      </a:solidFill>
                      <a:latin typeface="Arial"/>
                    </a:defRPr>
                  </a:pPr>
                  <a:endParaRPr lang="en-US"/>
                </a:p>
              </c:txPr>
              <c:showLegendKey val="0"/>
              <c:showVal val="0"/>
              <c:showCatName val="0"/>
              <c:showSerName val="0"/>
              <c:showPercent val="0"/>
              <c:showBubbleSize val="1"/>
              <c:extLst>
                <c:ext xmlns:c16="http://schemas.microsoft.com/office/drawing/2014/chart" uri="{C3380CC4-5D6E-409C-BE32-E72D297353CC}">
                  <c16:uniqueId val="{00000003-248D-4821-8216-6C9BA3837B6C}"/>
                </c:ext>
              </c:extLst>
            </c:dLbl>
            <c:dLbl>
              <c:idx val="2"/>
              <c:spPr/>
              <c:txPr>
                <a:bodyPr wrap="square"/>
                <a:lstStyle/>
                <a:p>
                  <a:pPr>
                    <a:defRPr sz="1000" b="0" strike="noStrike" spc="-1">
                      <a:solidFill>
                        <a:srgbClr val="000000"/>
                      </a:solidFill>
                      <a:latin typeface="Arial"/>
                    </a:defRPr>
                  </a:pPr>
                  <a:endParaRPr lang="en-US"/>
                </a:p>
              </c:txPr>
              <c:showLegendKey val="0"/>
              <c:showVal val="0"/>
              <c:showCatName val="0"/>
              <c:showSerName val="0"/>
              <c:showPercent val="0"/>
              <c:showBubbleSize val="1"/>
              <c:extLst>
                <c:ext xmlns:c16="http://schemas.microsoft.com/office/drawing/2014/chart" uri="{C3380CC4-5D6E-409C-BE32-E72D297353CC}">
                  <c16:uniqueId val="{00000005-248D-4821-8216-6C9BA3837B6C}"/>
                </c:ext>
              </c:extLst>
            </c:dLbl>
            <c:dLbl>
              <c:idx val="3"/>
              <c:spPr/>
              <c:txPr>
                <a:bodyPr wrap="square"/>
                <a:lstStyle/>
                <a:p>
                  <a:pPr>
                    <a:defRPr sz="1000" b="0" strike="noStrike" spc="-1">
                      <a:solidFill>
                        <a:srgbClr val="000000"/>
                      </a:solidFill>
                      <a:latin typeface="Arial"/>
                    </a:defRPr>
                  </a:pPr>
                  <a:endParaRPr lang="en-US"/>
                </a:p>
              </c:txPr>
              <c:showLegendKey val="0"/>
              <c:showVal val="0"/>
              <c:showCatName val="0"/>
              <c:showSerName val="0"/>
              <c:showPercent val="0"/>
              <c:showBubbleSize val="1"/>
              <c:extLst>
                <c:ext xmlns:c16="http://schemas.microsoft.com/office/drawing/2014/chart" uri="{C3380CC4-5D6E-409C-BE32-E72D297353CC}">
                  <c16:uniqueId val="{00000007-248D-4821-8216-6C9BA3837B6C}"/>
                </c:ext>
              </c:extLst>
            </c:dLbl>
            <c:dLbl>
              <c:idx val="4"/>
              <c:spPr/>
              <c:txPr>
                <a:bodyPr wrap="square"/>
                <a:lstStyle/>
                <a:p>
                  <a:pPr>
                    <a:defRPr sz="1000" b="0" strike="noStrike" spc="-1">
                      <a:solidFill>
                        <a:srgbClr val="000000"/>
                      </a:solidFill>
                      <a:latin typeface="Arial"/>
                    </a:defRPr>
                  </a:pPr>
                  <a:endParaRPr lang="en-US"/>
                </a:p>
              </c:txPr>
              <c:showLegendKey val="0"/>
              <c:showVal val="0"/>
              <c:showCatName val="0"/>
              <c:showSerName val="0"/>
              <c:showPercent val="0"/>
              <c:showBubbleSize val="1"/>
              <c:extLst>
                <c:ext xmlns:c16="http://schemas.microsoft.com/office/drawing/2014/chart" uri="{C3380CC4-5D6E-409C-BE32-E72D297353CC}">
                  <c16:uniqueId val="{00000009-248D-4821-8216-6C9BA3837B6C}"/>
                </c:ext>
              </c:extLst>
            </c:dLbl>
            <c:dLbl>
              <c:idx val="5"/>
              <c:spPr/>
              <c:txPr>
                <a:bodyPr wrap="square"/>
                <a:lstStyle/>
                <a:p>
                  <a:pPr>
                    <a:defRPr sz="1000" b="0" strike="noStrike" spc="-1">
                      <a:solidFill>
                        <a:srgbClr val="000000"/>
                      </a:solidFill>
                      <a:latin typeface="Arial"/>
                    </a:defRPr>
                  </a:pPr>
                  <a:endParaRPr lang="en-US"/>
                </a:p>
              </c:txPr>
              <c:showLegendKey val="0"/>
              <c:showVal val="0"/>
              <c:showCatName val="0"/>
              <c:showSerName val="0"/>
              <c:showPercent val="0"/>
              <c:showBubbleSize val="1"/>
              <c:extLst>
                <c:ext xmlns:c16="http://schemas.microsoft.com/office/drawing/2014/chart" uri="{C3380CC4-5D6E-409C-BE32-E72D297353CC}">
                  <c16:uniqueId val="{0000000B-248D-4821-8216-6C9BA3837B6C}"/>
                </c:ext>
              </c:extLst>
            </c:dLbl>
            <c:spPr>
              <a:noFill/>
              <a:ln>
                <a:noFill/>
              </a:ln>
              <a:effectLst/>
            </c:spPr>
            <c:txPr>
              <a:bodyPr wrap="square"/>
              <a:lstStyle/>
              <a:p>
                <a:pPr>
                  <a:defRPr sz="1000" b="0" strike="noStrike" spc="-1">
                    <a:solidFill>
                      <a:srgbClr val="000000"/>
                    </a:solidFill>
                    <a:latin typeface="Arial"/>
                    <a:ea typeface="Arial"/>
                  </a:defRPr>
                </a:pPr>
                <a:endParaRPr lang="en-US"/>
              </a:p>
            </c:txPr>
            <c:showLegendKey val="0"/>
            <c:showVal val="0"/>
            <c:showCatName val="0"/>
            <c:showSerName val="0"/>
            <c:showPercent val="0"/>
            <c:showBubbleSize val="1"/>
            <c:showLeaderLines val="1"/>
            <c:extLst>
              <c:ext xmlns:c15="http://schemas.microsoft.com/office/drawing/2012/chart" uri="{CE6537A1-D6FC-4f65-9D91-7224C49458BB}"/>
            </c:extLst>
          </c:dLbls>
          <c:cat>
            <c:strRef>
              <c:f>Brass!$F$22:$F$27</c:f>
              <c:strCache>
                <c:ptCount val="6"/>
                <c:pt idx="0">
                  <c:v>Assumed</c:v>
                </c:pt>
                <c:pt idx="1">
                  <c:v>Frustrated</c:v>
                </c:pt>
                <c:pt idx="2">
                  <c:v>Technical</c:v>
                </c:pt>
                <c:pt idx="3">
                  <c:v>Free</c:v>
                </c:pt>
                <c:pt idx="4">
                  <c:v>Worried</c:v>
                </c:pt>
                <c:pt idx="5">
                  <c:v>Caution</c:v>
                </c:pt>
              </c:strCache>
            </c:strRef>
          </c:cat>
          <c:val>
            <c:numRef>
              <c:f>Brass!$E$22:$E$27</c:f>
              <c:numCache>
                <c:formatCode>General</c:formatCode>
                <c:ptCount val="6"/>
                <c:pt idx="0">
                  <c:v>34.645669291338585</c:v>
                </c:pt>
                <c:pt idx="1">
                  <c:v>18.897637795275589</c:v>
                </c:pt>
                <c:pt idx="2">
                  <c:v>12.598425196850393</c:v>
                </c:pt>
                <c:pt idx="3">
                  <c:v>6.2992125984251963</c:v>
                </c:pt>
                <c:pt idx="4">
                  <c:v>4.409448818897638</c:v>
                </c:pt>
                <c:pt idx="5">
                  <c:v>3.1496062992125982</c:v>
                </c:pt>
              </c:numCache>
            </c:numRef>
          </c:val>
          <c:extLst>
            <c:ext xmlns:c16="http://schemas.microsoft.com/office/drawing/2014/chart" uri="{C3380CC4-5D6E-409C-BE32-E72D297353CC}">
              <c16:uniqueId val="{0000000C-248D-4821-8216-6C9BA3837B6C}"/>
            </c:ext>
          </c:extLst>
        </c:ser>
        <c:ser>
          <c:idx val="1"/>
          <c:order val="1"/>
          <c:tx>
            <c:v>Horizontal Axis Labels</c:v>
          </c:tx>
          <c:cat>
            <c:strRef>
              <c:f>Brass!$F$22:$F$27</c:f>
              <c:strCache>
                <c:ptCount val="6"/>
                <c:pt idx="0">
                  <c:v>Assumed</c:v>
                </c:pt>
                <c:pt idx="1">
                  <c:v>Frustrated</c:v>
                </c:pt>
                <c:pt idx="2">
                  <c:v>Technical</c:v>
                </c:pt>
                <c:pt idx="3">
                  <c:v>Free</c:v>
                </c:pt>
                <c:pt idx="4">
                  <c:v>Worried</c:v>
                </c:pt>
                <c:pt idx="5">
                  <c:v>Caution</c:v>
                </c:pt>
              </c:strCache>
            </c:strRef>
          </c:cat>
          <c:val>
            <c:numRef>
              <c:f>Brass!$F$22:$F$27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D-248D-4821-8216-6C9BA3837B6C}"/>
            </c:ext>
          </c:extLst>
        </c:ser>
        <c:ser>
          <c:idx val="3"/>
          <c:order val="2"/>
          <c:tx>
            <c:v>Donut Labeks</c:v>
          </c:tx>
          <c:val>
            <c:numRef>
              <c:f>Brass!$F$22:$F$27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10-248D-4821-8216-6C9BA3837B6C}"/>
            </c:ext>
          </c:extLst>
        </c:ser>
        <c:dLbls>
          <c:showLegendKey val="0"/>
          <c:showVal val="0"/>
          <c:showCatName val="0"/>
          <c:showSerName val="0"/>
          <c:showPercent val="0"/>
          <c:showBubbleSize val="0"/>
          <c:showLeaderLines val="1"/>
        </c:dLbls>
        <c:firstSliceAng val="0"/>
        <c:holeSize val="45"/>
      </c:doughnutChart>
    </c:plotArea>
    <c:plotVisOnly val="1"/>
    <c:dispBlanksAs val="gap"/>
    <c:showDLblsOverMax val="1"/>
  </c:chart>
  <c:spPr>
    <a:solidFill>
      <a:srgbClr val="FFFFFF"/>
    </a:solidFill>
    <a:ln w="9360">
      <a:noFill/>
      <a:prstDash val="soli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257040</xdr:colOff>
      <xdr:row>14</xdr:row>
      <xdr:rowOff>85680</xdr:rowOff>
    </xdr:from>
    <xdr:to>
      <xdr:col>6</xdr:col>
      <xdr:colOff>209550</xdr:colOff>
      <xdr:row>22</xdr:row>
      <xdr:rowOff>171450</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790574</xdr:colOff>
      <xdr:row>13</xdr:row>
      <xdr:rowOff>161925</xdr:rowOff>
    </xdr:from>
    <xdr:to>
      <xdr:col>9</xdr:col>
      <xdr:colOff>219074</xdr:colOff>
      <xdr:row>23</xdr:row>
      <xdr:rowOff>66675</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171360</xdr:colOff>
      <xdr:row>0</xdr:row>
      <xdr:rowOff>0</xdr:rowOff>
    </xdr:from>
    <xdr:to>
      <xdr:col>6</xdr:col>
      <xdr:colOff>104400</xdr:colOff>
      <xdr:row>1</xdr:row>
      <xdr:rowOff>31680</xdr:rowOff>
    </xdr:to>
    <xdr:pic>
      <xdr:nvPicPr>
        <xdr:cNvPr id="4" name="Picture 1">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a:stretch>
          <a:fillRect/>
        </a:stretch>
      </xdr:blipFill>
      <xdr:spPr>
        <a:xfrm>
          <a:off x="2647800" y="0"/>
          <a:ext cx="2590560" cy="917640"/>
        </a:xfrm>
        <a:prstGeom prst="rect">
          <a:avLst/>
        </a:prstGeom>
        <a:ln w="0">
          <a:noFill/>
          <a:prstDash val="solid"/>
        </a:ln>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FFFF"/>
    <pageSetUpPr fitToPage="1"/>
  </sheetPr>
  <dimension ref="A1:K26"/>
  <sheetViews>
    <sheetView showGridLines="0" tabSelected="1" zoomScaleNormal="100" workbookViewId="0">
      <selection activeCell="C9" sqref="C9"/>
    </sheetView>
  </sheetViews>
  <sheetFormatPr defaultColWidth="8.7109375" defaultRowHeight="12.75" x14ac:dyDescent="0.2"/>
  <cols>
    <col min="1" max="1" width="10" customWidth="1"/>
    <col min="2" max="7" width="12.5703125" customWidth="1"/>
    <col min="8" max="8" width="14.7109375" customWidth="1"/>
    <col min="9" max="9" width="5.42578125" customWidth="1"/>
    <col min="10" max="10" width="7.28515625" customWidth="1"/>
    <col min="11" max="11" width="29" hidden="1" customWidth="1"/>
  </cols>
  <sheetData>
    <row r="1" spans="1:10" s="1" customFormat="1" ht="69.75" customHeight="1" x14ac:dyDescent="0.35">
      <c r="A1" s="42"/>
      <c r="B1" s="43"/>
      <c r="C1" s="43"/>
      <c r="D1" s="43"/>
      <c r="E1" s="43"/>
      <c r="F1" s="43"/>
      <c r="G1" s="43"/>
      <c r="H1" s="43"/>
      <c r="I1" s="43"/>
      <c r="J1" s="43"/>
    </row>
    <row r="2" spans="1:10" ht="15" customHeight="1" x14ac:dyDescent="0.2">
      <c r="B2" s="48" t="s">
        <v>26</v>
      </c>
      <c r="C2" s="47"/>
      <c r="D2" s="47"/>
      <c r="E2" s="47"/>
      <c r="F2" s="47"/>
      <c r="G2" s="47"/>
      <c r="H2" s="47"/>
    </row>
    <row r="3" spans="1:10" ht="12" customHeight="1" x14ac:dyDescent="0.2">
      <c r="A3" s="3"/>
      <c r="B3" s="46" t="s">
        <v>27</v>
      </c>
      <c r="C3" s="47"/>
      <c r="D3" s="47"/>
      <c r="E3" s="47"/>
      <c r="F3" s="47"/>
      <c r="G3" s="47"/>
      <c r="H3" s="47"/>
      <c r="I3" s="3"/>
      <c r="J3" s="3"/>
    </row>
    <row r="4" spans="1:10" ht="12" customHeight="1" x14ac:dyDescent="0.2">
      <c r="A4" s="3"/>
      <c r="B4" s="47"/>
      <c r="C4" s="47"/>
      <c r="D4" s="47"/>
      <c r="E4" s="47"/>
      <c r="F4" s="47"/>
      <c r="G4" s="47"/>
      <c r="H4" s="47"/>
      <c r="I4" s="3"/>
      <c r="J4" s="3"/>
    </row>
    <row r="5" spans="1:10" ht="12" customHeight="1" x14ac:dyDescent="0.2">
      <c r="A5" s="4"/>
      <c r="B5" s="47"/>
      <c r="C5" s="47"/>
      <c r="D5" s="47"/>
      <c r="E5" s="47"/>
      <c r="F5" s="47"/>
      <c r="G5" s="47"/>
      <c r="H5" s="47"/>
      <c r="I5" s="3"/>
      <c r="J5" s="3"/>
    </row>
    <row r="6" spans="1:10" ht="12" customHeight="1" x14ac:dyDescent="0.2">
      <c r="A6" s="4"/>
      <c r="B6" s="47"/>
      <c r="C6" s="47"/>
      <c r="D6" s="47"/>
      <c r="E6" s="47"/>
      <c r="F6" s="47"/>
      <c r="G6" s="47"/>
      <c r="H6" s="47"/>
      <c r="I6" s="3"/>
      <c r="J6" s="3"/>
    </row>
    <row r="7" spans="1:10" ht="14.25" customHeight="1" x14ac:dyDescent="0.2"/>
    <row r="8" spans="1:10" ht="15" customHeight="1" x14ac:dyDescent="0.2">
      <c r="B8" s="2" t="s">
        <v>25</v>
      </c>
      <c r="C8" s="49" t="s">
        <v>0</v>
      </c>
      <c r="D8" s="45"/>
      <c r="E8" s="45"/>
      <c r="F8" s="45"/>
      <c r="G8" s="45"/>
      <c r="H8" s="45"/>
    </row>
    <row r="9" spans="1:10" ht="15.75" customHeight="1" x14ac:dyDescent="0.2">
      <c r="B9" s="39">
        <v>55</v>
      </c>
      <c r="C9" s="40" t="s">
        <v>33</v>
      </c>
      <c r="D9" s="7"/>
      <c r="E9" s="7"/>
      <c r="F9" s="7"/>
      <c r="G9" s="7"/>
      <c r="H9" s="8"/>
    </row>
    <row r="10" spans="1:10" ht="15.75" customHeight="1" x14ac:dyDescent="0.2">
      <c r="B10" s="39">
        <v>30</v>
      </c>
      <c r="C10" s="41" t="s">
        <v>28</v>
      </c>
      <c r="D10" s="9"/>
      <c r="E10" s="9"/>
      <c r="F10" s="9"/>
      <c r="G10" s="9"/>
      <c r="H10" s="8"/>
    </row>
    <row r="11" spans="1:10" ht="15.75" customHeight="1" x14ac:dyDescent="0.2">
      <c r="B11" s="39">
        <v>20</v>
      </c>
      <c r="C11" s="40" t="s">
        <v>29</v>
      </c>
      <c r="D11" s="7"/>
      <c r="E11" s="7"/>
      <c r="F11" s="7"/>
      <c r="G11" s="7"/>
      <c r="H11" s="8"/>
    </row>
    <row r="12" spans="1:10" ht="15.75" customHeight="1" x14ac:dyDescent="0.2">
      <c r="B12" s="39">
        <v>10</v>
      </c>
      <c r="C12" s="40" t="s">
        <v>30</v>
      </c>
      <c r="D12" s="7"/>
      <c r="E12" s="7"/>
      <c r="F12" s="7"/>
      <c r="G12" s="10"/>
      <c r="H12" s="8"/>
    </row>
    <row r="13" spans="1:10" ht="15.75" customHeight="1" x14ac:dyDescent="0.2">
      <c r="B13" s="39">
        <v>7</v>
      </c>
      <c r="C13" s="40" t="s">
        <v>31</v>
      </c>
      <c r="D13" s="7"/>
      <c r="E13" s="7"/>
      <c r="F13" s="7"/>
      <c r="G13" s="7"/>
      <c r="H13" s="8"/>
      <c r="J13" s="11"/>
    </row>
    <row r="14" spans="1:10" ht="15.75" customHeight="1" x14ac:dyDescent="0.2">
      <c r="B14" s="39">
        <v>5</v>
      </c>
      <c r="C14" s="40" t="s">
        <v>32</v>
      </c>
      <c r="D14" s="7"/>
      <c r="E14" s="7"/>
      <c r="F14" s="7"/>
      <c r="G14" s="7"/>
      <c r="H14" s="12"/>
      <c r="J14" s="13"/>
    </row>
    <row r="15" spans="1:10" ht="15.75" customHeight="1" x14ac:dyDescent="0.2">
      <c r="B15" s="14"/>
      <c r="C15" s="40"/>
      <c r="D15" s="7"/>
      <c r="E15" s="7"/>
      <c r="F15" s="7"/>
      <c r="G15" s="7"/>
      <c r="H15" s="12"/>
      <c r="J15" s="13"/>
    </row>
    <row r="16" spans="1:10" ht="15.75" customHeight="1" x14ac:dyDescent="0.2">
      <c r="B16" s="15"/>
      <c r="D16" s="7"/>
      <c r="E16" s="16"/>
      <c r="F16" s="7"/>
      <c r="G16" s="7"/>
      <c r="H16" s="12"/>
      <c r="J16" s="6"/>
    </row>
    <row r="17" spans="1:9" ht="15" customHeight="1" x14ac:dyDescent="0.2">
      <c r="A17" s="5"/>
      <c r="B17" s="5"/>
      <c r="C17" s="17"/>
      <c r="D17" s="18"/>
      <c r="E17" s="19"/>
      <c r="G17" s="20"/>
      <c r="H17" s="21"/>
    </row>
    <row r="18" spans="1:9" ht="11.25" customHeight="1" x14ac:dyDescent="0.2">
      <c r="A18" s="22"/>
      <c r="B18" s="23"/>
    </row>
    <row r="19" spans="1:9" ht="12.75" customHeight="1" x14ac:dyDescent="0.2">
      <c r="E19" s="24"/>
      <c r="I19" s="6"/>
    </row>
    <row r="20" spans="1:9" ht="12.75" customHeight="1" x14ac:dyDescent="0.2">
      <c r="B20" s="1"/>
    </row>
    <row r="21" spans="1:9" ht="12.75" customHeight="1" x14ac:dyDescent="0.2">
      <c r="B21" s="1"/>
    </row>
    <row r="23" spans="1:9" ht="15.75" customHeight="1" x14ac:dyDescent="0.2">
      <c r="B23" s="7"/>
      <c r="C23" s="25"/>
    </row>
    <row r="25" spans="1:9" ht="15.75" customHeight="1" x14ac:dyDescent="0.2">
      <c r="A25" s="44"/>
      <c r="B25" s="45"/>
      <c r="C25" s="45"/>
      <c r="D25" s="45"/>
      <c r="E25" s="45"/>
      <c r="F25" s="45"/>
      <c r="G25" s="45"/>
      <c r="H25" s="45"/>
    </row>
    <row r="26" spans="1:9" ht="15.75" customHeight="1" x14ac:dyDescent="0.2">
      <c r="B26" s="26"/>
      <c r="D26" s="26"/>
      <c r="F26" s="26"/>
      <c r="H26" s="26"/>
    </row>
  </sheetData>
  <sheetProtection algorithmName="SHA-512" hashValue="awOiV4n+30qwDVV9SdbdqqRjSLsEXQ8MPjWYeMfUV/cvIC5KbV/HeX+ZOO8RU2UNNcCDm7X7a0UfJYxJWGDHPA==" saltValue="WREFd7IqoTeaqcP/AyUNeg==" spinCount="100000" sheet="1" objects="1" scenarios="1" selectLockedCells="1"/>
  <mergeCells count="5">
    <mergeCell ref="A1:J1"/>
    <mergeCell ref="A25:H25"/>
    <mergeCell ref="B3:H6"/>
    <mergeCell ref="B2:H2"/>
    <mergeCell ref="C8:H8"/>
  </mergeCells>
  <dataValidations yWindow="413" count="5">
    <dataValidation type="custom" allowBlank="1" showDropDown="1" showInputMessage="1" showErrorMessage="1" prompt="Enter a value that does not force Load more than 100%." sqref="B16" xr:uid="{00000000-0002-0000-0000-000000000000}">
      <formula1>SUM(arrayformula(ABS($B$9:$B$14)))&lt;=100</formula1>
      <formula2>0</formula2>
    </dataValidation>
    <dataValidation type="custom" allowBlank="1" showInputMessage="1" showErrorMessage="1" sqref="B15" xr:uid="{00000000-0002-0000-0000-000001000000}">
      <formula1>+SUMPRODUCT(ABS(B15:B20))+B20</formula1>
      <formula2>0</formula2>
    </dataValidation>
    <dataValidation type="whole" allowBlank="1" showErrorMessage="1" errorTitle="Invalid weight" error="Enter a whole number 1–100, or leave blank." promptTitle="Weight" prompt="Enter a whole number 1–100. Leave blank to omit this feeling." sqref="B9:B14" xr:uid="{00000000-0002-0000-0000-000002000000}">
      <formula1>1</formula1>
      <formula2>100</formula2>
    </dataValidation>
    <dataValidation allowBlank="1" showInputMessage="1" showErrorMessage="1" promptTitle="Emotion / Feeling (bar label)" prompt="named; left of semi-colon, cause and explanation to the right" sqref="C9 C10:C14" xr:uid="{3C22A395-8013-4C46-9E06-176579038CAB}"/>
    <dataValidation allowBlank="1" showInputMessage="1" showErrorMessage="1" promptTitle="Emotion / Feeling (bar label)" sqref="C15" xr:uid="{8C9F7AE1-2C62-44AC-82AA-673B14617A80}"/>
  </dataValidations>
  <printOptions horizontalCentered="1" verticalCentered="1"/>
  <pageMargins left="0.7" right="0.7" top="0.75" bottom="0.75" header="0.511811023622047" footer="0.511811023622047"/>
  <pageSetup pageOrder="overThenDown" orientation="landscape" horizontalDpi="300" verticalDpi="300" r:id="rId1"/>
  <headerFooter>
    <oddFooter xml:space="preserve">&amp;L&amp;D - &amp;T&amp;CShared Perspective™ by Miscelpage.com;  developed with the support of ChatGPT (SourceAI). V1.1
</oddFooter>
  </headerFooter>
  <colBreaks count="11" manualBreakCount="11">
    <brk id="10" max="1048575" man="1"/>
    <brk id="11" max="1048575" man="1"/>
    <brk id="13" max="1048575" man="1"/>
    <brk id="16" max="1048575" man="1"/>
    <brk id="17" max="1048575" man="1"/>
    <brk id="19" max="1048575" man="1"/>
    <brk id="21" max="1048575" man="1"/>
    <brk id="22" max="1048575" man="1"/>
    <brk id="23" max="1048575" man="1"/>
    <brk id="24" max="1048575" man="1"/>
    <brk id="25"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L32"/>
  <sheetViews>
    <sheetView zoomScaleNormal="100" workbookViewId="0">
      <selection activeCell="B29" sqref="B29"/>
    </sheetView>
  </sheetViews>
  <sheetFormatPr defaultColWidth="8.7109375" defaultRowHeight="12.75" x14ac:dyDescent="0.2"/>
  <cols>
    <col min="7" max="7" width="15.28515625" customWidth="1"/>
    <col min="8" max="8" width="17.28515625" customWidth="1"/>
    <col min="9" max="11" width="9.140625" style="1" customWidth="1"/>
  </cols>
  <sheetData>
    <row r="2" spans="2:11" ht="12.75" customHeight="1" x14ac:dyDescent="0.2">
      <c r="B2" s="13">
        <f>SUM('Shared Perspective - Stable-2'!B9:B14)</f>
        <v>127</v>
      </c>
    </row>
    <row r="3" spans="2:11" ht="12.75" customHeight="1" x14ac:dyDescent="0.2">
      <c r="B3" s="13">
        <f t="array" ref="B3">MIN(100, SUMPRODUCT(ABS('Shared Perspective - Stable-2'!$B$9:$B$14)))</f>
        <v>100</v>
      </c>
    </row>
    <row r="4" spans="2:11" ht="12.75" customHeight="1" x14ac:dyDescent="0.2">
      <c r="B4" s="13">
        <f>-SUMIF('Shared Perspective - Stable-2'!B9:B14,"&lt;0",'Shared Perspective - Stable-2'!B9:B14)</f>
        <v>0</v>
      </c>
    </row>
    <row r="5" spans="2:11" ht="12.75" customHeight="1" x14ac:dyDescent="0.2">
      <c r="B5" s="13">
        <f>SUMIF('Shared Perspective - Stable-2'!B9:B14,"&gt;0",'Shared Perspective - Stable-2'!B9:B14)</f>
        <v>127</v>
      </c>
    </row>
    <row r="7" spans="2:11" ht="12.75" customHeight="1" x14ac:dyDescent="0.2">
      <c r="B7" s="27">
        <f>MIN(100, -SUMIF('Shared Perspective - Stable-2'!$B$9:$B$14,"&lt;0", 'Shared Perspective - Stable-2'!$B$9:$B$14))</f>
        <v>0</v>
      </c>
      <c r="J7" s="1" t="s">
        <v>1</v>
      </c>
    </row>
    <row r="8" spans="2:11" ht="12.75" customHeight="1" x14ac:dyDescent="0.2">
      <c r="B8" s="27">
        <f>MIN(100, SUMIF('Shared Perspective - Stable-2'!$B$9:$B$14,"&gt;0",'Shared Perspective - Stable-2'!$B$9:$B$14))</f>
        <v>100</v>
      </c>
      <c r="I8" s="28" t="s">
        <v>2</v>
      </c>
      <c r="J8" s="1" t="s">
        <v>3</v>
      </c>
      <c r="K8" s="1" t="s">
        <v>4</v>
      </c>
    </row>
    <row r="9" spans="2:11" ht="12.75" customHeight="1" x14ac:dyDescent="0.2">
      <c r="B9" s="29">
        <f>SUM('Shared Perspective - Stable-2'!B9:B14)</f>
        <v>127</v>
      </c>
      <c r="I9" s="1">
        <v>1</v>
      </c>
      <c r="J9" s="1" t="s">
        <v>5</v>
      </c>
      <c r="K9" s="30">
        <v>1</v>
      </c>
    </row>
    <row r="10" spans="2:11" ht="12.75" customHeight="1" x14ac:dyDescent="0.2">
      <c r="I10" s="1">
        <v>2</v>
      </c>
      <c r="J10" s="1" t="s">
        <v>6</v>
      </c>
      <c r="K10" s="31">
        <v>2</v>
      </c>
    </row>
    <row r="11" spans="2:11" ht="12.75" customHeight="1" x14ac:dyDescent="0.2">
      <c r="I11" s="1">
        <v>3</v>
      </c>
      <c r="J11" s="1" t="s">
        <v>7</v>
      </c>
      <c r="K11" s="32">
        <v>3</v>
      </c>
    </row>
    <row r="12" spans="2:11" ht="12.75" customHeight="1" x14ac:dyDescent="0.2">
      <c r="I12" s="1">
        <v>4</v>
      </c>
      <c r="J12" s="1" t="s">
        <v>8</v>
      </c>
      <c r="K12" s="33">
        <v>4</v>
      </c>
    </row>
    <row r="13" spans="2:11" ht="12.75" customHeight="1" x14ac:dyDescent="0.2">
      <c r="I13" s="1">
        <v>5</v>
      </c>
      <c r="J13" s="1" t="s">
        <v>9</v>
      </c>
      <c r="K13" s="34">
        <v>5</v>
      </c>
    </row>
    <row r="14" spans="2:11" ht="12.75" customHeight="1" x14ac:dyDescent="0.2">
      <c r="I14" s="1">
        <v>6</v>
      </c>
      <c r="J14" s="1" t="s">
        <v>10</v>
      </c>
      <c r="K14" s="35">
        <v>6</v>
      </c>
    </row>
    <row r="15" spans="2:11" ht="12.75" customHeight="1" x14ac:dyDescent="0.2">
      <c r="I15" s="1">
        <v>7</v>
      </c>
      <c r="J15" s="1" t="s">
        <v>11</v>
      </c>
      <c r="K15" s="36">
        <v>7</v>
      </c>
    </row>
    <row r="16" spans="2:11" ht="12.75" customHeight="1" x14ac:dyDescent="0.2">
      <c r="I16" s="1">
        <v>8</v>
      </c>
      <c r="J16" s="1" t="s">
        <v>12</v>
      </c>
      <c r="K16" s="37">
        <v>8</v>
      </c>
    </row>
    <row r="20" spans="1:12" ht="12.75" customHeight="1" x14ac:dyDescent="0.2">
      <c r="A20" t="s">
        <v>13</v>
      </c>
    </row>
    <row r="21" spans="1:12" ht="12.75" customHeight="1" x14ac:dyDescent="0.2">
      <c r="A21" t="s">
        <v>14</v>
      </c>
      <c r="B21" t="s">
        <v>15</v>
      </c>
      <c r="C21" t="s">
        <v>16</v>
      </c>
      <c r="D21" t="s">
        <v>17</v>
      </c>
      <c r="E21" t="s">
        <v>18</v>
      </c>
    </row>
    <row r="22" spans="1:12" ht="12.75" customHeight="1" x14ac:dyDescent="0.2">
      <c r="A22">
        <v>1</v>
      </c>
      <c r="B22" s="38">
        <f>IF(AND(ISNUMBER('Shared Perspective - Stable-2'!B9),ABS('Shared Perspective - Stable-2'!B9)&gt;=1,ABS('Shared Perspective - Stable-2'!B9)&lt;=100,LEN(TRIM('Shared Perspective - Stable-2'!C9))&gt;0),ABS('Shared Perspective - Stable-2'!B9),"")</f>
        <v>55</v>
      </c>
      <c r="C22" t="str">
        <f>IF(B22="","",'Shared Perspective - Stable-2'!C9)</f>
        <v>Assumed; that you read the info at https://tinyurl.com/spersp</v>
      </c>
      <c r="D22" t="str">
        <f t="shared" ref="D22:D27" si="0">IF(C22="","",IFERROR(TRIM(LEFT(C22,FIND(";",C22&amp;";")-1)),LEFT(TRIM(C22),28)))</f>
        <v>Assumed</v>
      </c>
      <c r="E22">
        <f t="shared" ref="E22:E27" si="1">IF(B22="","",B22*$B$30)</f>
        <v>34.645669291338585</v>
      </c>
      <c r="F22" t="str">
        <f t="shared" ref="F22:F27" si="2">IF(AND(ISNUMBER(B22),B22&gt;0,B22&lt;=100,LEN(TRIM(C22))&gt;0),D22,"")</f>
        <v>Assumed</v>
      </c>
      <c r="G22">
        <f t="shared" ref="G22:G27" si="3">IF(AND(ISNUMBER(B22),B22&gt;0,B22&lt;=100,LEN(TRIM(C22))&gt;0),E22,"")</f>
        <v>34.645669291338585</v>
      </c>
      <c r="J22" s="1" t="str">
        <f ca="1">IFERROR(INDEX($E$22:$E$27,_xludf.AGGREGATE(15,6,(ROW($E$22:$E$27)-ROW($E$22)+1)/($E$22:$E$27&lt;&gt;""),ROWS($A$22:A22))),"")</f>
        <v/>
      </c>
      <c r="K22" s="1" t="str">
        <f ca="1">IFERROR(INDEX($D$22:$D$27,_xludf.AGGREGATE(15,6,(ROW($E$22:$E$27)-ROW($E$22)+1)/($E$22:$E$27&lt;&gt;""),ROWS($A$22:A22))),"")</f>
        <v/>
      </c>
      <c r="L22" t="e">
        <f t="shared" ref="L22:L27" ca="1" si="4">IF(J22="",NA(),J22)</f>
        <v>#N/A</v>
      </c>
    </row>
    <row r="23" spans="1:12" ht="12.75" customHeight="1" x14ac:dyDescent="0.2">
      <c r="A23">
        <v>2</v>
      </c>
      <c r="B23" s="38">
        <f>IF(AND(ISNUMBER('Shared Perspective - Stable-2'!B10),ABS('Shared Perspective - Stable-2'!B10)&gt;=1,ABS('Shared Perspective - Stable-2'!B10)&lt;=100,LEN(TRIM('Shared Perspective - Stable-2'!C10))&gt;0),ABS('Shared Perspective - Stable-2'!B10),"")</f>
        <v>30</v>
      </c>
      <c r="C23" t="str">
        <f>IF(B23="","",'Shared Perspective - Stable-2'!C10)</f>
        <v>Frustrated; that not enough marketing identifies this process</v>
      </c>
      <c r="D23" t="str">
        <f t="shared" si="0"/>
        <v>Frustrated</v>
      </c>
      <c r="E23">
        <f t="shared" si="1"/>
        <v>18.897637795275589</v>
      </c>
      <c r="F23" t="str">
        <f t="shared" si="2"/>
        <v>Frustrated</v>
      </c>
      <c r="G23">
        <f t="shared" si="3"/>
        <v>18.897637795275589</v>
      </c>
      <c r="J23" s="1" t="str">
        <f ca="1">IFERROR(INDEX($E$22:$E$27,_xludf.AGGREGATE(15,6,(ROW($E$22:$E$27)-ROW($E$22)+1)/($E$22:$E$27&lt;&gt;""),ROWS($A$22:A23))),"")</f>
        <v/>
      </c>
      <c r="K23" s="1" t="str">
        <f ca="1">IFERROR(INDEX($D$22:$D$27,_xludf.AGGREGATE(15,6,(ROW($E$22:$E$27)-ROW($E$22)+1)/($E$22:$E$27&lt;&gt;""),ROWS($A$22:A23))),"")</f>
        <v/>
      </c>
      <c r="L23" t="e">
        <f t="shared" ca="1" si="4"/>
        <v>#N/A</v>
      </c>
    </row>
    <row r="24" spans="1:12" ht="12.75" customHeight="1" x14ac:dyDescent="0.2">
      <c r="A24">
        <v>3</v>
      </c>
      <c r="B24" s="38">
        <f>IF(AND(ISNUMBER('Shared Perspective - Stable-2'!B11),ABS('Shared Perspective - Stable-2'!B11)&gt;=1,ABS('Shared Perspective - Stable-2'!B11)&lt;=100,LEN(TRIM('Shared Perspective - Stable-2'!C11))&gt;0),ABS('Shared Perspective - Stable-2'!B11),"")</f>
        <v>20</v>
      </c>
      <c r="C24" t="str">
        <f>IF(B24="","",'Shared Perspective - Stable-2'!C11)</f>
        <v>Technical; Don't want the visitor to feel they need special knowledge</v>
      </c>
      <c r="D24" t="str">
        <f t="shared" si="0"/>
        <v>Technical</v>
      </c>
      <c r="E24">
        <f t="shared" si="1"/>
        <v>12.598425196850393</v>
      </c>
      <c r="F24" t="str">
        <f t="shared" si="2"/>
        <v>Technical</v>
      </c>
      <c r="G24">
        <f t="shared" si="3"/>
        <v>12.598425196850393</v>
      </c>
      <c r="J24" s="1" t="str">
        <f ca="1">IFERROR(INDEX($E$22:$E$27,_xludf.AGGREGATE(15,6,(ROW($E$22:$E$27)-ROW($E$22)+1)/($E$22:$E$27&lt;&gt;""),ROWS($A$22:A24))),"")</f>
        <v/>
      </c>
      <c r="K24" s="1" t="str">
        <f ca="1">IFERROR(INDEX($D$22:$D$27,_xludf.AGGREGATE(15,6,(ROW($E$22:$E$27)-ROW($E$22)+1)/($E$22:$E$27&lt;&gt;""),ROWS($A$22:A24))),"")</f>
        <v/>
      </c>
      <c r="L24" t="e">
        <f t="shared" ca="1" si="4"/>
        <v>#N/A</v>
      </c>
    </row>
    <row r="25" spans="1:12" ht="12.75" customHeight="1" x14ac:dyDescent="0.2">
      <c r="A25">
        <v>4</v>
      </c>
      <c r="B25" s="38">
        <f>IF(AND(ISNUMBER('Shared Perspective - Stable-2'!B12),ABS('Shared Perspective - Stable-2'!B12)&gt;=1,ABS('Shared Perspective - Stable-2'!B12)&lt;=100,LEN(TRIM('Shared Perspective - Stable-2'!C12))&gt;0),ABS('Shared Perspective - Stable-2'!B12),"")</f>
        <v>10</v>
      </c>
      <c r="C25" t="str">
        <f>IF(B25="","",'Shared Perspective - Stable-2'!C12)</f>
        <v>Free; no cost whatsoever to use Shared Perspective</v>
      </c>
      <c r="D25" t="str">
        <f t="shared" si="0"/>
        <v>Free</v>
      </c>
      <c r="E25">
        <f t="shared" si="1"/>
        <v>6.2992125984251963</v>
      </c>
      <c r="F25" t="str">
        <f t="shared" si="2"/>
        <v>Free</v>
      </c>
      <c r="G25">
        <f t="shared" si="3"/>
        <v>6.2992125984251963</v>
      </c>
      <c r="J25" s="1" t="str">
        <f ca="1">IFERROR(INDEX($E$22:$E$27,_xludf.AGGREGATE(15,6,(ROW($E$22:$E$27)-ROW($E$22)+1)/($E$22:$E$27&lt;&gt;""),ROWS($A$22:A25))),"")</f>
        <v/>
      </c>
      <c r="K25" s="1" t="str">
        <f ca="1">IFERROR(INDEX($D$22:$D$27,_xludf.AGGREGATE(15,6,(ROW($E$22:$E$27)-ROW($E$22)+1)/($E$22:$E$27&lt;&gt;""),ROWS($A$22:A25))),"")</f>
        <v/>
      </c>
      <c r="L25" t="e">
        <f t="shared" ca="1" si="4"/>
        <v>#N/A</v>
      </c>
    </row>
    <row r="26" spans="1:12" ht="12.75" customHeight="1" x14ac:dyDescent="0.2">
      <c r="A26">
        <v>5</v>
      </c>
      <c r="B26" s="38">
        <f>IF(AND(ISNUMBER('Shared Perspective - Stable-2'!B13),ABS('Shared Perspective - Stable-2'!B13)&gt;=1,ABS('Shared Perspective - Stable-2'!B13)&lt;=100,LEN(TRIM('Shared Perspective - Stable-2'!C13))&gt;0),ABS('Shared Perspective - Stable-2'!B13),"")</f>
        <v>7</v>
      </c>
      <c r="C26" t="str">
        <f>IF(B26="","",'Shared Perspective - Stable-2'!C13)</f>
        <v>Worried; Don't woory - after completed here, Save and export this as a PDF</v>
      </c>
      <c r="D26" t="str">
        <f t="shared" si="0"/>
        <v>Worried</v>
      </c>
      <c r="E26">
        <f t="shared" si="1"/>
        <v>4.409448818897638</v>
      </c>
      <c r="F26" t="str">
        <f t="shared" si="2"/>
        <v>Worried</v>
      </c>
      <c r="G26">
        <f t="shared" si="3"/>
        <v>4.409448818897638</v>
      </c>
      <c r="J26" s="1" t="str">
        <f ca="1">IFERROR(INDEX($E$22:$E$27,_xludf.AGGREGATE(15,6,(ROW($E$22:$E$27)-ROW($E$22)+1)/($E$22:$E$27&lt;&gt;""),ROWS($A$22:A26))),"")</f>
        <v/>
      </c>
      <c r="K26" s="1" t="str">
        <f ca="1">IFERROR(INDEX($D$22:$D$27,_xludf.AGGREGATE(15,6,(ROW($E$22:$E$27)-ROW($E$22)+1)/($E$22:$E$27&lt;&gt;""),ROWS($A$22:A26))),"")</f>
        <v/>
      </c>
      <c r="L26" t="e">
        <f t="shared" ca="1" si="4"/>
        <v>#N/A</v>
      </c>
    </row>
    <row r="27" spans="1:12" ht="12.75" customHeight="1" x14ac:dyDescent="0.2">
      <c r="A27">
        <v>6</v>
      </c>
      <c r="B27" s="38">
        <f>IF(AND(ISNUMBER('Shared Perspective - Stable-2'!B14),ABS('Shared Perspective - Stable-2'!B14)&gt;=1,ABS('Shared Perspective - Stable-2'!B14)&lt;=100,LEN(TRIM('Shared Perspective - Stable-2'!C14))&gt;0),ABS('Shared Perspective - Stable-2'!B14),"")</f>
        <v>5</v>
      </c>
      <c r="C27" t="str">
        <f>IF(B27="","",'Shared Perspective - Stable-2'!C14)</f>
        <v>Caution; remember where you saved and named your PDF; email as an attachment</v>
      </c>
      <c r="D27" t="str">
        <f t="shared" si="0"/>
        <v>Caution</v>
      </c>
      <c r="E27">
        <f t="shared" si="1"/>
        <v>3.1496062992125982</v>
      </c>
      <c r="F27" t="str">
        <f t="shared" si="2"/>
        <v>Caution</v>
      </c>
      <c r="G27">
        <f t="shared" si="3"/>
        <v>3.1496062992125982</v>
      </c>
      <c r="J27" s="1" t="str">
        <f ca="1">IFERROR(INDEX($E$22:$E$27,_xludf.AGGREGATE(15,6,(ROW($E$22:$E$27)-ROW($E$22)+1)/($E$22:$E$27&lt;&gt;""),ROWS($A$22:A27))),"")</f>
        <v/>
      </c>
      <c r="K27" s="1" t="str">
        <f ca="1">IFERROR(INDEX($D$22:$D$27,_xludf.AGGREGATE(15,6,(ROW($E$22:$E$27)-ROW($E$22)+1)/($E$22:$E$27&lt;&gt;""),ROWS($A$22:A27))),"")</f>
        <v/>
      </c>
      <c r="L27" t="e">
        <f t="shared" ca="1" si="4"/>
        <v>#N/A</v>
      </c>
    </row>
    <row r="28" spans="1:12" ht="12.75" customHeight="1" x14ac:dyDescent="0.2">
      <c r="A28" t="s">
        <v>19</v>
      </c>
      <c r="B28">
        <v>80</v>
      </c>
      <c r="F28" t="s">
        <v>20</v>
      </c>
    </row>
    <row r="29" spans="1:12" ht="12.75" customHeight="1" x14ac:dyDescent="0.2">
      <c r="A29" s="38">
        <f>SUM(B22:B27)</f>
        <v>127</v>
      </c>
      <c r="B29" s="38">
        <f>SUM(B22:B27)</f>
        <v>127</v>
      </c>
      <c r="F29" t="s">
        <v>21</v>
      </c>
    </row>
    <row r="30" spans="1:12" ht="12.75" customHeight="1" x14ac:dyDescent="0.2">
      <c r="A30">
        <f>IF(B29=0,0,MIN(1,80/B29))</f>
        <v>0.62992125984251968</v>
      </c>
      <c r="B30">
        <f>IF(B29=0,0,MIN(1,$B$28/B29))</f>
        <v>0.62992125984251968</v>
      </c>
      <c r="F30" t="s">
        <v>22</v>
      </c>
    </row>
    <row r="31" spans="1:12" ht="12.75" customHeight="1" x14ac:dyDescent="0.2">
      <c r="B31">
        <f>B29*B30</f>
        <v>80</v>
      </c>
      <c r="F31" t="s">
        <v>23</v>
      </c>
    </row>
    <row r="32" spans="1:12" ht="12.75" customHeight="1" x14ac:dyDescent="0.2">
      <c r="A32" t="s">
        <v>24</v>
      </c>
      <c r="B32">
        <f>MAX(0,$B$28-B31)</f>
        <v>0</v>
      </c>
    </row>
  </sheetData>
  <pageMargins left="0.7" right="0.7" top="0.75" bottom="0.75" header="0.511811023622047" footer="0.511811023622047"/>
  <pageSetup orientation="portrait" horizontalDpi="300" verticalDpi="3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8</vt:i4>
      </vt:variant>
    </vt:vector>
  </HeadingPairs>
  <TitlesOfParts>
    <vt:vector size="10" baseType="lpstr">
      <vt:lpstr>Shared Perspective - Stable-2</vt:lpstr>
      <vt:lpstr>Brass</vt:lpstr>
      <vt:lpstr>Emotion_Adjusted</vt:lpstr>
      <vt:lpstr>Emotion_ConsciousTotal</vt:lpstr>
      <vt:lpstr>Emotion_Labels</vt:lpstr>
      <vt:lpstr>Emotion_RawTotal</vt:lpstr>
      <vt:lpstr>Emotion_Reserve</vt:lpstr>
      <vt:lpstr>Emotion_ScaleFactor</vt:lpstr>
      <vt:lpstr>Load</vt:lpstr>
      <vt:lpstr>LoadSource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JBMoss</dc:creator>
  <cp:lastModifiedBy>John B. Moss</cp:lastModifiedBy>
  <cp:revision>1</cp:revision>
  <cp:lastPrinted>2026-01-14T07:45:15Z</cp:lastPrinted>
  <dcterms:created xsi:type="dcterms:W3CDTF">2025-12-27T18:36:48Z</dcterms:created>
  <dcterms:modified xsi:type="dcterms:W3CDTF">2026-01-17T14:19:03Z</dcterms:modified>
  <dc:language>en-US</dc:language>
</cp:coreProperties>
</file>